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85" windowWidth="16935" windowHeight="11700"/>
  </bookViews>
  <sheets>
    <sheet name="Rekapitulace stavby" sheetId="1" r:id="rId1"/>
    <sheet name="SO 01 - Vrtaná studna" sheetId="2" r:id="rId2"/>
    <sheet name="SO 02 - Připojovací sítě" sheetId="3" r:id="rId3"/>
    <sheet name="Pokyny pro vyplnění" sheetId="4" r:id="rId4"/>
  </sheets>
  <definedNames>
    <definedName name="_xlnm._FilterDatabase" localSheetId="1" hidden="1">'SO 01 - Vrtaná studna'!$C$91:$K$189</definedName>
    <definedName name="_xlnm._FilterDatabase" localSheetId="2" hidden="1">'SO 02 - Připojovací sítě'!$C$88:$K$149</definedName>
    <definedName name="_xlnm.Print_Titles" localSheetId="0">'Rekapitulace stavby'!$52:$52</definedName>
    <definedName name="_xlnm.Print_Titles" localSheetId="1">'SO 01 - Vrtaná studna'!$91:$91</definedName>
    <definedName name="_xlnm.Print_Titles" localSheetId="2">'SO 02 - Připojovací sítě'!$88:$88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01 - Vrtaná studna'!$C$4:$J$39,'SO 01 - Vrtaná studna'!$C$45:$J$73,'SO 01 - Vrtaná studna'!$C$79:$K$189</definedName>
    <definedName name="_xlnm.Print_Area" localSheetId="2">'SO 02 - Připojovací sítě'!$C$4:$J$39,'SO 02 - Připojovací sítě'!$C$45:$J$70,'SO 02 - Připojovací sítě'!$C$76:$K$149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48" i="3"/>
  <c r="BH148"/>
  <c r="BG148"/>
  <c r="BF148"/>
  <c r="T148"/>
  <c r="T147"/>
  <c r="T146" s="1"/>
  <c r="R148"/>
  <c r="R147"/>
  <c r="R146" s="1"/>
  <c r="P148"/>
  <c r="P147" s="1"/>
  <c r="P146" s="1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0"/>
  <c r="BH110"/>
  <c r="BG110"/>
  <c r="BF110"/>
  <c r="T110"/>
  <c r="T109"/>
  <c r="R110"/>
  <c r="R109" s="1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 s="1"/>
  <c r="J17"/>
  <c r="J12"/>
  <c r="J52" s="1"/>
  <c r="E7"/>
  <c r="E79" s="1"/>
  <c r="J37" i="2"/>
  <c r="J36"/>
  <c r="AY55" i="1" s="1"/>
  <c r="J35" i="2"/>
  <c r="AX55" i="1" s="1"/>
  <c r="BI188" i="2"/>
  <c r="BH188"/>
  <c r="BG188"/>
  <c r="BF188"/>
  <c r="T188"/>
  <c r="T187" s="1"/>
  <c r="R188"/>
  <c r="R187" s="1"/>
  <c r="P188"/>
  <c r="P187"/>
  <c r="BI185"/>
  <c r="BH185"/>
  <c r="BG185"/>
  <c r="BF185"/>
  <c r="T185"/>
  <c r="T184" s="1"/>
  <c r="T183" s="1"/>
  <c r="R185"/>
  <c r="R184" s="1"/>
  <c r="R183" s="1"/>
  <c r="P185"/>
  <c r="P184" s="1"/>
  <c r="P183" s="1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 s="1"/>
  <c r="L50" i="1"/>
  <c r="AM50"/>
  <c r="AM49"/>
  <c r="L49"/>
  <c r="AM47"/>
  <c r="L47"/>
  <c r="L45"/>
  <c r="L44"/>
  <c r="BK126" i="3"/>
  <c r="J102" i="2"/>
  <c r="BK119" i="3"/>
  <c r="J148" i="2"/>
  <c r="BK121" i="3"/>
  <c r="BK119" i="2"/>
  <c r="BK99" i="3"/>
  <c r="J95" i="2"/>
  <c r="J132" i="3"/>
  <c r="BK104"/>
  <c r="J165" i="2"/>
  <c r="J136"/>
  <c r="BK105" i="3"/>
  <c r="BK117"/>
  <c r="J154" i="2"/>
  <c r="BK107" i="3"/>
  <c r="J139" i="2"/>
  <c r="BK114" i="3"/>
  <c r="J111" i="2"/>
  <c r="BK110" i="3"/>
  <c r="J157" i="2"/>
  <c r="BK122" i="3"/>
  <c r="BK172" i="2"/>
  <c r="J110" i="3"/>
  <c r="BK157" i="2"/>
  <c r="J142" i="3"/>
  <c r="J128"/>
  <c r="BK92"/>
  <c r="J158" i="2"/>
  <c r="J104" i="3"/>
  <c r="J175" i="2"/>
  <c r="J117"/>
  <c r="BK160"/>
  <c r="BK106"/>
  <c r="J92" i="3"/>
  <c r="AS54" i="1"/>
  <c r="BK135" i="3"/>
  <c r="BK97"/>
  <c r="BK128"/>
  <c r="BK95" i="2"/>
  <c r="J172"/>
  <c r="BK142" i="3"/>
  <c r="BK131"/>
  <c r="J99"/>
  <c r="BK146" i="2"/>
  <c r="J106"/>
  <c r="BK126"/>
  <c r="BK141"/>
  <c r="BK94" i="3"/>
  <c r="BK116" i="2"/>
  <c r="BK158"/>
  <c r="BK125" i="3"/>
  <c r="BK117" i="2"/>
  <c r="BK115" i="3"/>
  <c r="BK111" i="2"/>
  <c r="J185"/>
  <c r="BK152"/>
  <c r="BK133" i="3"/>
  <c r="J107"/>
  <c r="BK162" i="2"/>
  <c r="J116"/>
  <c r="BK148"/>
  <c r="BK165"/>
  <c r="J117" i="3"/>
  <c r="BK136" i="2"/>
  <c r="J102" i="3"/>
  <c r="BK135" i="2"/>
  <c r="BK132" i="3"/>
  <c r="J126" i="2"/>
  <c r="J119" i="3"/>
  <c r="BK185" i="2"/>
  <c r="BK175"/>
  <c r="J135"/>
  <c r="J135" i="3"/>
  <c r="J114"/>
  <c r="J188" i="2"/>
  <c r="BK154"/>
  <c r="J97" i="3"/>
  <c r="J119" i="2"/>
  <c r="BK102"/>
  <c r="J131"/>
  <c r="BK188"/>
  <c r="J98"/>
  <c r="J133" i="3"/>
  <c r="BK164" i="2"/>
  <c r="J148" i="3"/>
  <c r="BK102"/>
  <c r="J125"/>
  <c r="J160" i="2"/>
  <c r="J138" i="3"/>
  <c r="J115"/>
  <c r="BK179" i="2"/>
  <c r="BK131"/>
  <c r="J162"/>
  <c r="J105" i="3"/>
  <c r="BK139" i="2"/>
  <c r="J152"/>
  <c r="BK148" i="3"/>
  <c r="J168" i="2"/>
  <c r="J131" i="3"/>
  <c r="J169" i="2"/>
  <c r="BK98"/>
  <c r="J94" i="3"/>
  <c r="J126"/>
  <c r="BK169" i="2"/>
  <c r="BK138" i="3"/>
  <c r="BK129"/>
  <c r="BK168" i="2"/>
  <c r="J141"/>
  <c r="J122" i="3"/>
  <c r="J179" i="2"/>
  <c r="J121" i="3"/>
  <c r="J146" i="2"/>
  <c r="J129" i="3"/>
  <c r="J164" i="2"/>
  <c r="T105" l="1"/>
  <c r="R156"/>
  <c r="R163"/>
  <c r="R167"/>
  <c r="R166" s="1"/>
  <c r="T120" i="3"/>
  <c r="R134"/>
  <c r="T94" i="2"/>
  <c r="T151"/>
  <c r="R159"/>
  <c r="BK167"/>
  <c r="BK166"/>
  <c r="J166" s="1"/>
  <c r="J67" s="1"/>
  <c r="BK91" i="3"/>
  <c r="J91" s="1"/>
  <c r="J61" s="1"/>
  <c r="R91"/>
  <c r="R120"/>
  <c r="R124"/>
  <c r="R123" s="1"/>
  <c r="T134"/>
  <c r="R105" i="2"/>
  <c r="T156"/>
  <c r="P171"/>
  <c r="BK134" i="3"/>
  <c r="J134" s="1"/>
  <c r="J67" s="1"/>
  <c r="R94" i="2"/>
  <c r="BK156"/>
  <c r="J156"/>
  <c r="J64" s="1"/>
  <c r="P159"/>
  <c r="BK171"/>
  <c r="J171" s="1"/>
  <c r="J69" s="1"/>
  <c r="BK120" i="3"/>
  <c r="J120" s="1"/>
  <c r="J64" s="1"/>
  <c r="BK124"/>
  <c r="BK123"/>
  <c r="J123" s="1"/>
  <c r="J65" s="1"/>
  <c r="T124"/>
  <c r="T123" s="1"/>
  <c r="BK151" i="2"/>
  <c r="J151"/>
  <c r="J63" s="1"/>
  <c r="BK159"/>
  <c r="J159" s="1"/>
  <c r="J65" s="1"/>
  <c r="T163"/>
  <c r="T171"/>
  <c r="T91" i="3"/>
  <c r="P94" i="2"/>
  <c r="P151"/>
  <c r="T159"/>
  <c r="P167"/>
  <c r="P166" s="1"/>
  <c r="R113" i="3"/>
  <c r="BK94" i="2"/>
  <c r="J94" s="1"/>
  <c r="J61" s="1"/>
  <c r="P105"/>
  <c r="P156"/>
  <c r="P163"/>
  <c r="T167"/>
  <c r="T166"/>
  <c r="P91" i="3"/>
  <c r="P120"/>
  <c r="P124"/>
  <c r="P123" s="1"/>
  <c r="P134"/>
  <c r="BK105" i="2"/>
  <c r="J105" s="1"/>
  <c r="J62" s="1"/>
  <c r="R151"/>
  <c r="BK163"/>
  <c r="J163"/>
  <c r="J66" s="1"/>
  <c r="R171"/>
  <c r="BK113" i="3"/>
  <c r="J113" s="1"/>
  <c r="J63" s="1"/>
  <c r="P113"/>
  <c r="T113"/>
  <c r="BE148" i="2"/>
  <c r="BE152"/>
  <c r="BE165"/>
  <c r="BE175"/>
  <c r="E48" i="3"/>
  <c r="BE99"/>
  <c r="BE104"/>
  <c r="BE107"/>
  <c r="BE125"/>
  <c r="F89" i="2"/>
  <c r="BE95"/>
  <c r="BE179"/>
  <c r="F55" i="3"/>
  <c r="BE111" i="2"/>
  <c r="BE141"/>
  <c r="BE158"/>
  <c r="BE162"/>
  <c r="BE164"/>
  <c r="BK184"/>
  <c r="J184" s="1"/>
  <c r="J71" s="1"/>
  <c r="BE114" i="3"/>
  <c r="J52" i="2"/>
  <c r="BE117"/>
  <c r="BE131"/>
  <c r="BE136"/>
  <c r="BE139"/>
  <c r="BE154"/>
  <c r="BE168"/>
  <c r="BE172"/>
  <c r="BE115" i="3"/>
  <c r="E48" i="2"/>
  <c r="BE157"/>
  <c r="BK187"/>
  <c r="J187"/>
  <c r="J72" s="1"/>
  <c r="J83" i="3"/>
  <c r="BE94"/>
  <c r="BE110"/>
  <c r="BE119"/>
  <c r="BE121"/>
  <c r="BE122"/>
  <c r="BE131"/>
  <c r="BE133"/>
  <c r="BE135"/>
  <c r="BE138"/>
  <c r="BE142"/>
  <c r="BK109"/>
  <c r="J109"/>
  <c r="J62" s="1"/>
  <c r="BK147"/>
  <c r="J147" s="1"/>
  <c r="J69" s="1"/>
  <c r="BE98" i="2"/>
  <c r="BE106"/>
  <c r="BE126"/>
  <c r="BE188"/>
  <c r="BE117" i="3"/>
  <c r="BE129"/>
  <c r="BE116" i="2"/>
  <c r="BE135"/>
  <c r="BE146"/>
  <c r="BE160"/>
  <c r="BE169"/>
  <c r="BE105" i="3"/>
  <c r="BE126"/>
  <c r="BE102" i="2"/>
  <c r="BE119"/>
  <c r="BE185"/>
  <c r="BE92" i="3"/>
  <c r="BE97"/>
  <c r="BE102"/>
  <c r="BE128"/>
  <c r="BE132"/>
  <c r="BE148"/>
  <c r="F35"/>
  <c r="BB56" i="1" s="1"/>
  <c r="J34" i="2"/>
  <c r="AW55" i="1" s="1"/>
  <c r="F37" i="2"/>
  <c r="BD55" i="1" s="1"/>
  <c r="F34" i="2"/>
  <c r="BA55" i="1"/>
  <c r="F34" i="3"/>
  <c r="BA56" i="1" s="1"/>
  <c r="F36" i="3"/>
  <c r="BC56" i="1" s="1"/>
  <c r="F37" i="3"/>
  <c r="BD56" i="1" s="1"/>
  <c r="J34" i="3"/>
  <c r="AW56" i="1"/>
  <c r="F35" i="2"/>
  <c r="BB55" i="1" s="1"/>
  <c r="F36" i="2"/>
  <c r="BC55" i="1" s="1"/>
  <c r="T93" i="2" l="1"/>
  <c r="T92" s="1"/>
  <c r="R90" i="3"/>
  <c r="R89" s="1"/>
  <c r="T90"/>
  <c r="T89" s="1"/>
  <c r="R93" i="2"/>
  <c r="R92" s="1"/>
  <c r="P90" i="3"/>
  <c r="P89" s="1"/>
  <c r="AU56" i="1" s="1"/>
  <c r="P93" i="2"/>
  <c r="P92" s="1"/>
  <c r="AU55" i="1" s="1"/>
  <c r="BK90" i="3"/>
  <c r="J90" s="1"/>
  <c r="J60" s="1"/>
  <c r="J124"/>
  <c r="J66" s="1"/>
  <c r="J167" i="2"/>
  <c r="J68" s="1"/>
  <c r="BK183"/>
  <c r="J183"/>
  <c r="J70" s="1"/>
  <c r="BK93"/>
  <c r="J93" s="1"/>
  <c r="J60" s="1"/>
  <c r="BK146" i="3"/>
  <c r="J146" s="1"/>
  <c r="J68" s="1"/>
  <c r="BB54" i="1"/>
  <c r="W31" s="1"/>
  <c r="F33" i="2"/>
  <c r="AZ55" i="1" s="1"/>
  <c r="J33" i="3"/>
  <c r="AV56" i="1" s="1"/>
  <c r="AT56" s="1"/>
  <c r="J33" i="2"/>
  <c r="AV55" i="1" s="1"/>
  <c r="AT55" s="1"/>
  <c r="F33" i="3"/>
  <c r="AZ56" i="1" s="1"/>
  <c r="BA54"/>
  <c r="W30" s="1"/>
  <c r="BC54"/>
  <c r="W32" s="1"/>
  <c r="BD54"/>
  <c r="W33" s="1"/>
  <c r="BK89" i="3" l="1"/>
  <c r="J89" s="1"/>
  <c r="J59" s="1"/>
  <c r="BK92" i="2"/>
  <c r="J92" s="1"/>
  <c r="J59" s="1"/>
  <c r="AU54" i="1"/>
  <c r="AY54"/>
  <c r="AW54"/>
  <c r="AK30" s="1"/>
  <c r="AZ54"/>
  <c r="W29" s="1"/>
  <c r="AX54"/>
  <c r="AV54" l="1"/>
  <c r="AK29" s="1"/>
  <c r="J30" i="2"/>
  <c r="AG55" i="1" s="1"/>
  <c r="AN55" s="1"/>
  <c r="J30" i="3"/>
  <c r="AG56" i="1" s="1"/>
  <c r="AN56" s="1"/>
  <c r="J39" i="3" l="1"/>
  <c r="J39" i="2"/>
  <c r="AG54" i="1"/>
  <c r="AK26" s="1"/>
  <c r="AK35" s="1"/>
  <c r="AT54"/>
  <c r="AN54" l="1"/>
</calcChain>
</file>

<file path=xl/sharedStrings.xml><?xml version="1.0" encoding="utf-8"?>
<sst xmlns="http://schemas.openxmlformats.org/spreadsheetml/2006/main" count="2511" uniqueCount="578">
  <si>
    <t>Export Komplet</t>
  </si>
  <si>
    <t>VZ</t>
  </si>
  <si>
    <t>2.0</t>
  </si>
  <si>
    <t>ZAMOK</t>
  </si>
  <si>
    <t>False</t>
  </si>
  <si>
    <t>{4ba88457-1cfe-4d26-9a1c-042b0596c0d5}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</si>
  <si>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</si>
  <si>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</si>
  <si>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</si>
  <si>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</si>
  <si>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</si>
  <si>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</si>
  <si>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</si>
  <si>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</si>
  <si>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202103015-v02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</si>
  <si>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</si>
  <si>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</si>
  <si>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Trubní (vrtaná) studna - na p.č. KN st. 253 v k.ú. Karlovice</t>
  </si>
  <si>
    <t>KSO:</t>
  </si>
  <si>
    <t/>
  </si>
  <si>
    <t>CC-CZ:</t>
  </si>
  <si>
    <t>Místo:</t>
  </si>
  <si>
    <t>Karlovice</t>
  </si>
  <si>
    <t>Datum:</t>
  </si>
  <si>
    <t>17. 3. 2021</t>
  </si>
  <si>
    <t>Zadavatel:</t>
  </si>
  <si>
    <t>IČ:</t>
  </si>
  <si>
    <t>44555601</t>
  </si>
  <si>
    <t>UJEP</t>
  </si>
  <si>
    <t>DIČ:</t>
  </si>
  <si>
    <t>CZ44555601</t>
  </si>
  <si>
    <t>Uchazeč:</t>
  </si>
  <si>
    <t>Vyplň údaj</t>
  </si>
  <si>
    <t>Projektant:</t>
  </si>
  <si>
    <t>05369436</t>
  </si>
  <si>
    <t>Ing. Zuzana Šobková</t>
  </si>
  <si>
    <t>CZ05369436</t>
  </si>
  <si>
    <t>True</t>
  </si>
  <si>
    <t>Zpracovatel:</t>
  </si>
  <si>
    <t>25028588</t>
  </si>
  <si>
    <t>Correct BC, s.r.o.</t>
  </si>
  <si>
    <t>CZ25028588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</si>
  <si>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</si>
  <si>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</si>
  <si>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</si>
  <si>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</si>
  <si>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</si>
  <si>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</si>
  <si>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</si>
  <si>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</si>
  <si>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</si>
  <si>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</si>
  <si>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</si>
  <si>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</si>
  <si>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</si>
  <si>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</si>
  <si>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</si>
  <si>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</si>
  <si>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</si>
  <si>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</si>
  <si>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</si>
  <si>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</si>
  <si>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</si>
  <si>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</si>
  <si>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</si>
  <si>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</si>
  <si>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</si>
  <si>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</si>
  <si>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</si>
  <si>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</si>
  <si>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</si>
  <si>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</si>
  <si>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</si>
  <si>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</si>
  <si>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</si>
  <si>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</si>
  <si>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</si>
  <si>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</si>
  <si>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</si>
  <si>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</si>
  <si>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</si>
  <si>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</si>
  <si>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</si>
  <si>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</si>
  <si>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Vrtaná studna</t>
  </si>
  <si>
    <t>STA</t>
  </si>
  <si>
    <t>1</t>
  </si>
  <si>
    <t>{52983e41-0735-48b9-b3f4-cbb78740717d}</t>
  </si>
  <si>
    <t>2</t>
  </si>
  <si>
    <t>SO 02</t>
  </si>
  <si>
    <t>Připojovací sítě</t>
  </si>
  <si>
    <t>{c01761c4-1653-4267-981e-1653c21b3d89}</t>
  </si>
  <si>
    <t>KRYCÍ LIST SOUPISU PRACÍ</t>
  </si>
  <si>
    <t>Objekt:</t>
  </si>
  <si>
    <t>SO 01 - Vrtaná studna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</si>
  <si>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</si>
  <si>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</si>
  <si>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</si>
  <si>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</si>
  <si>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</si>
  <si>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</si>
  <si>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</si>
  <si>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</si>
  <si>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</si>
  <si>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</si>
  <si>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</si>
  <si>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</si>
  <si>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724 - Zdravotechnika - strojní vybavení</t>
  </si>
  <si>
    <t>HZS - Hodinové zúčtovací sazby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</si>
  <si>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</si>
  <si>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</si>
  <si>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</si>
  <si>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</si>
  <si>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</si>
  <si>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</si>
  <si>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</si>
  <si>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</si>
  <si>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</si>
  <si>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</si>
  <si>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</si>
  <si>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</si>
  <si>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</si>
  <si>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</si>
  <si>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</si>
  <si>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</si>
  <si>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</si>
  <si>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</si>
  <si>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</si>
  <si>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</si>
  <si>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</si>
  <si>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</si>
  <si>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nezapažených jam a zářezů strojně s urovnáním dna do předepsaného profilu a spádu v hornině třídy těžitelnosti I skupiny 3 do 20 m3</t>
  </si>
  <si>
    <t>m3</t>
  </si>
  <si>
    <t>4</t>
  </si>
  <si>
    <t>1680446148</t>
  </si>
  <si>
    <t>VV</t>
  </si>
  <si>
    <t>"pro osazení šachty"(1+0,15)*2*2</t>
  </si>
  <si>
    <t>Součet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</si>
  <si>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</si>
  <si>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</si>
  <si>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680515544</t>
  </si>
  <si>
    <t>Mezideponie</t>
  </si>
  <si>
    <t>3</t>
  </si>
  <si>
    <t>171151101</t>
  </si>
  <si>
    <t>Hutnění boků násypů z hornin soudržných a sypkých pro jakýkoliv sklon, délku a míru zhutnění svahu</t>
  </si>
  <si>
    <t>m2</t>
  </si>
  <si>
    <t>-1713170981</t>
  </si>
  <si>
    <t>"ZS - pro osazení šachty"2*2</t>
  </si>
  <si>
    <t>Zakládání</t>
  </si>
  <si>
    <t>225511312-R</t>
  </si>
  <si>
    <t>Maloprofilové vrty jádrové průměru 245 mm, hl. až 100 m v hornině tř. I a II</t>
  </si>
  <si>
    <t>m</t>
  </si>
  <si>
    <t>-408585011</t>
  </si>
  <si>
    <t>P</t>
  </si>
  <si>
    <t>Poznámka k položce:_x000D_
Předpoklad zeminy - 50%</t>
  </si>
  <si>
    <t>"Celá studna"80</t>
  </si>
  <si>
    <t>80*0,5 "Přepočtené koeficientem množství</t>
  </si>
  <si>
    <t>5</t>
  </si>
  <si>
    <t>225511314-R</t>
  </si>
  <si>
    <t>Maloprofilové vrty jádrové průměru 245 mm, hl. až 100 m v hornině tř. III a IV</t>
  </si>
  <si>
    <t>-1670161681</t>
  </si>
  <si>
    <t>6</t>
  </si>
  <si>
    <t>242111123</t>
  </si>
  <si>
    <t>Osazení pláště vodárenské kopané studny z betonových skruží na cementovou maltu MC 10 dílcových, při vnitřním průměru studny 1,00 m</t>
  </si>
  <si>
    <t>-1100094123</t>
  </si>
  <si>
    <t>7</t>
  </si>
  <si>
    <t>M</t>
  </si>
  <si>
    <t>hlava</t>
  </si>
  <si>
    <t>Hlava vrtaných studní - D 1000 mm V. 1500 mm z PP se stužujícímí žebry</t>
  </si>
  <si>
    <t>kus</t>
  </si>
  <si>
    <t>8</t>
  </si>
  <si>
    <t>-1818139439</t>
  </si>
  <si>
    <t>Poznámka k položce:_x000D_
Včetně: Poklopu, Vstupu pro napojení vrtu, Stupaček</t>
  </si>
  <si>
    <t>242791211</t>
  </si>
  <si>
    <t>Zapuštění zárubnice z trub do studňového vrtu, z plastických hmot z plastických hmot hl. přes 50 m DN do 200</t>
  </si>
  <si>
    <t>-238910395</t>
  </si>
  <si>
    <t>"0-60"60</t>
  </si>
  <si>
    <t>"60-65 m perforovaná pažnice"65-60</t>
  </si>
  <si>
    <t>"65-67 m plná pažnice (pracovní prostor pro čerpadlo)"67-65</t>
  </si>
  <si>
    <t>"67-69 m perforovaná pažnice"69-67</t>
  </si>
  <si>
    <t>"69-70 m plná pažnice (kalník)"70-69</t>
  </si>
  <si>
    <t>9</t>
  </si>
  <si>
    <t>Pažnice-1</t>
  </si>
  <si>
    <t>plná pažnice - PVC pažnice DN 125</t>
  </si>
  <si>
    <t>-1352651568</t>
  </si>
  <si>
    <t>10</t>
  </si>
  <si>
    <t>Pažnice-2</t>
  </si>
  <si>
    <t>Perforovaná pažnice - PVC pažnice DN 125</t>
  </si>
  <si>
    <t>-1811735859</t>
  </si>
  <si>
    <t>11</t>
  </si>
  <si>
    <t>Pažnice OST</t>
  </si>
  <si>
    <t>Ostatní a spojovací materiál</t>
  </si>
  <si>
    <t>812885475</t>
  </si>
  <si>
    <t>12</t>
  </si>
  <si>
    <t>243571113</t>
  </si>
  <si>
    <t>Výplň na dně vodárenské studny z kameniva drobného těženého frakce 2 až 4 mm</t>
  </si>
  <si>
    <t>-480364245</t>
  </si>
  <si>
    <t>"58-70"(70-58)*(pi*(0,245/2)*(0,245/2))-(pi*(0,125/2)*(0,125/2))</t>
  </si>
  <si>
    <t>13</t>
  </si>
  <si>
    <t>243571191</t>
  </si>
  <si>
    <t>Výplň na dně vodárenské studny Příplatek k cenám za každých dalších i započatých 10 m hloubky přes 10 m</t>
  </si>
  <si>
    <t>513199687</t>
  </si>
  <si>
    <t>0,553*7 "Přepočtené koeficientem množství</t>
  </si>
  <si>
    <t>14</t>
  </si>
  <si>
    <t>247681114</t>
  </si>
  <si>
    <t>Obsyp a těsnění vodárenské studny těsnění se zhutněním z jílu</t>
  </si>
  <si>
    <t>-131610445</t>
  </si>
  <si>
    <t>"0-58"(58-0)*(pi*(0,245/2)*(0,245/2))-(pi*(0,125/2)*(0,125/2))</t>
  </si>
  <si>
    <t>"hlava vrtu"1</t>
  </si>
  <si>
    <t>"obsyb studniční šachty"2*2-(Pi*0,5*0,5)</t>
  </si>
  <si>
    <t>58125110</t>
  </si>
  <si>
    <t>jíl surový kusový</t>
  </si>
  <si>
    <t>t</t>
  </si>
  <si>
    <t>1090736157</t>
  </si>
  <si>
    <t>6,937*1,3 "Přepočtené koeficientem množství</t>
  </si>
  <si>
    <t>16</t>
  </si>
  <si>
    <t>273313511</t>
  </si>
  <si>
    <t>Základy z betonu prostého desky z betonu kamenem neprokládaného tř. C 12/15</t>
  </si>
  <si>
    <t>554221448</t>
  </si>
  <si>
    <t>"pro osazení šachty"(0,15)*2*2</t>
  </si>
  <si>
    <t>Komunikace pozemní</t>
  </si>
  <si>
    <t>17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</si>
  <si>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</si>
  <si>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</si>
  <si>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369142881</t>
  </si>
  <si>
    <t>"kolem studny"3*3-(Pi*0,5*0,5)</t>
  </si>
  <si>
    <t>18</t>
  </si>
  <si>
    <t>59248005</t>
  </si>
  <si>
    <t>dlažba plošná betonová chodníková 300x300x50mm přírodní</t>
  </si>
  <si>
    <t>1967541917</t>
  </si>
  <si>
    <t>8,215*1,1 "Přepočtené koeficientem množství</t>
  </si>
  <si>
    <t>Trubní vedení</t>
  </si>
  <si>
    <t>19</t>
  </si>
  <si>
    <t>891162211</t>
  </si>
  <si>
    <t>Montáž vodovodních armatur na potrubí vodoměrů v šachtě závitových G 1</t>
  </si>
  <si>
    <t>1591910488</t>
  </si>
  <si>
    <t>20</t>
  </si>
  <si>
    <t>38821462</t>
  </si>
  <si>
    <t>vodoměr domovní na studenou užitkovou vodu L300 G2 Q 10-BE PB</t>
  </si>
  <si>
    <t>1545980812</t>
  </si>
  <si>
    <t>Ostatní konstrukce a práce, bourání</t>
  </si>
  <si>
    <t>916331112</t>
  </si>
  <si>
    <t>Osazení zahradního obrubníku betonového s ložem tl. od 50 do 100 mm z betonu prostého tř. C 12/15 s boční opěrou z betonu prostého tř. C 12/15</t>
  </si>
  <si>
    <t>-1386644986</t>
  </si>
  <si>
    <t>"kolem studny"4*3</t>
  </si>
  <si>
    <t>22</t>
  </si>
  <si>
    <t>59217001</t>
  </si>
  <si>
    <t>obrubník betonový zahradní 1000x50x250mm</t>
  </si>
  <si>
    <t>539385505</t>
  </si>
  <si>
    <t>998</t>
  </si>
  <si>
    <t>Přesun hmot</t>
  </si>
  <si>
    <t>23</t>
  </si>
  <si>
    <t>998254011</t>
  </si>
  <si>
    <t>Přesun hmot pro studny a jímání vody z betonu prostého, železového nebo montované z dílců jakéhokoliv rozsahu do 50 m</t>
  </si>
  <si>
    <t>981608774</t>
  </si>
  <si>
    <t>24</t>
  </si>
  <si>
    <t>998254093</t>
  </si>
  <si>
    <t>Přesun hmot pro studny a jímání vody Příplatek k ceně za zvětšený přesun přes vymezenou největší dopravní vzdálenost do 1000 m</t>
  </si>
  <si>
    <t>1733433767</t>
  </si>
  <si>
    <t>PSV</t>
  </si>
  <si>
    <t>Práce a dodávky PSV</t>
  </si>
  <si>
    <t>724</t>
  </si>
  <si>
    <t>Zdravotechnika - strojní vybavení</t>
  </si>
  <si>
    <t>25</t>
  </si>
  <si>
    <t>724149101</t>
  </si>
  <si>
    <t>Čerpadla vodovodní strojní bez potrubí montáž čerpadel ponorných bez potrubí a příslušenství o výkonu do 56 l</t>
  </si>
  <si>
    <t>2096390357</t>
  </si>
  <si>
    <t>26</t>
  </si>
  <si>
    <t>čerpadlo</t>
  </si>
  <si>
    <t>3" ponorné čerpadlo SQE - kompletní sada pro udržování konstantního tlaku</t>
  </si>
  <si>
    <t>32</t>
  </si>
  <si>
    <t>-1579569139</t>
  </si>
  <si>
    <t>Poznámka k položce:_x000D_
Kompletní sada čerpadla s elektronickou regulací, mebránovou tlakovou nádobou, tlakovým snímačem a řídicí jednotkou CU301 pro čerpání vody z úzkých vrtů._x000D_
např: GRUNDFOS Čerpadlo SQE 2-85</t>
  </si>
  <si>
    <t>HZS</t>
  </si>
  <si>
    <t>Hodinové zúčtovací sazby</t>
  </si>
  <si>
    <t>27</t>
  </si>
  <si>
    <t>HZS1212</t>
  </si>
  <si>
    <t>Hodinové zúčtovací sazby profesí HSV zemní a pomocné práce kopáč</t>
  </si>
  <si>
    <t>hod</t>
  </si>
  <si>
    <t>512</t>
  </si>
  <si>
    <t>374104897</t>
  </si>
  <si>
    <t>"Předpoklad - Nepředvídané práce - bude osouhlaseno TDI"8</t>
  </si>
  <si>
    <t>28</t>
  </si>
  <si>
    <t>HZS2211</t>
  </si>
  <si>
    <t>Hodinové zúčtovací sazby profesí PSV provádění stavebních instalací instalatér</t>
  </si>
  <si>
    <t>508068550</t>
  </si>
  <si>
    <t>"přidružené práce pro montáž vodoměru, čerpadla a spuštění studny"6</t>
  </si>
  <si>
    <t>"Předpoklad - Nepředvídané práce - bude osouhlaseno TDI"10</t>
  </si>
  <si>
    <t>29</t>
  </si>
  <si>
    <t>HZS2221</t>
  </si>
  <si>
    <t>Hodinové zúčtovací sazby profesí PSV provádění stavebních instalací elektrikář</t>
  </si>
  <si>
    <t>1030972394</t>
  </si>
  <si>
    <t>VRN</t>
  </si>
  <si>
    <t>Vedlejší rozpočtové náklady</t>
  </si>
  <si>
    <t>VRN4</t>
  </si>
  <si>
    <t>Inženýrská činnost</t>
  </si>
  <si>
    <t>30</t>
  </si>
  <si>
    <t>045203000</t>
  </si>
  <si>
    <t>Kompletační činnost - zpracování návrhu provozně manipulačního řádu vodního díla ve smyslu vyhl. 216/2011 Sb.</t>
  </si>
  <si>
    <t>soubor</t>
  </si>
  <si>
    <t>1024</t>
  </si>
  <si>
    <t>129612665</t>
  </si>
  <si>
    <t>Poznámka k položce:_x000D_
V tištěné a Elektronické podobě (.doc, .pdf)</t>
  </si>
  <si>
    <t>VRN9</t>
  </si>
  <si>
    <t>Ostatní náklady</t>
  </si>
  <si>
    <t>31</t>
  </si>
  <si>
    <t>090001000</t>
  </si>
  <si>
    <t>%</t>
  </si>
  <si>
    <t>671098388</t>
  </si>
  <si>
    <t>Poznámka k položce:_x000D_
5% z celkové částky (HSV, PSV)</t>
  </si>
  <si>
    <t>SO 02 - Připojovací sítě</t>
  </si>
  <si>
    <t xml:space="preserve">    4 - Vodorovné konstrukce</t>
  </si>
  <si>
    <t xml:space="preserve">    741 - Elektroinstalace - silnoproud</t>
  </si>
  <si>
    <t>132251101</t>
  </si>
  <si>
    <t>Hloubení nezapažených rýh šířky do 800 mm strojně s urovnáním dna do předepsaného profilu a spádu v hornině třídy těžitelnosti I skupiny 3 do 20 m3</t>
  </si>
  <si>
    <t>1361535705</t>
  </si>
  <si>
    <t>"potrubí"18,7*((0,1+1,5)*0,6)</t>
  </si>
  <si>
    <t>-1871953685</t>
  </si>
  <si>
    <t>"dno výkopu"0,6*18,7</t>
  </si>
  <si>
    <t>174151101</t>
  </si>
  <si>
    <t>Zásyp sypaninou z jakékoliv horniny strojně s uložením výkopku ve vrstvách se zhutněním jam, šachet, rýh nebo kolem objektů v těchto vykopávkách</t>
  </si>
  <si>
    <t>-71537739</t>
  </si>
  <si>
    <t>"potrubí"18,7*((1,5-0,3)*0,6)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</si>
  <si>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</si>
  <si>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</si>
  <si>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-503132693</t>
  </si>
  <si>
    <t>0,3*0,6*18,7</t>
  </si>
  <si>
    <t>58331289</t>
  </si>
  <si>
    <t>kamenivo těžené drobné frakce 0/2</t>
  </si>
  <si>
    <t>1682302961</t>
  </si>
  <si>
    <t>3,366*2 "Přepočtené koeficientem množství</t>
  </si>
  <si>
    <t>181411121</t>
  </si>
  <si>
    <t>Založení trávníku na půdě předem připravené plochy do 1000 m2 výsevem včetně utažení lučního v rovině nebo na svahu do 1:5</t>
  </si>
  <si>
    <t>-1848797353</t>
  </si>
  <si>
    <t>00572100</t>
  </si>
  <si>
    <t>osivo jetelotráva intenzivní víceletá</t>
  </si>
  <si>
    <t>kg</t>
  </si>
  <si>
    <t>-1691674866</t>
  </si>
  <si>
    <t>19*0,15 "Přepočtené koeficientem množství</t>
  </si>
  <si>
    <t>181911102</t>
  </si>
  <si>
    <t>Úprava pláně vyrovnáním výškových rozdílů ručně v hornině třídy těžitelnosti I skupiny 1 a 2 se zhutněním</t>
  </si>
  <si>
    <t>1742937986</t>
  </si>
  <si>
    <t>1*19</t>
  </si>
  <si>
    <t>Vodorovné konstrukce</t>
  </si>
  <si>
    <t>451573111</t>
  </si>
  <si>
    <t>Lože pod potrubí, stoky a drobné objekty v otevřeném výkopu z písku a štěrkopísku do 63 mm</t>
  </si>
  <si>
    <t>-2016095190</t>
  </si>
  <si>
    <t>0,1*0,6*18,7</t>
  </si>
  <si>
    <t>871161141</t>
  </si>
  <si>
    <t>Montáž vodovodního potrubí z plastů v otevřeném výkopu z polyetylenu PE 100 svařovaných na tupo SDR 11/PN16 D 32 x 3,0 mm</t>
  </si>
  <si>
    <t>17531081</t>
  </si>
  <si>
    <t>28613110</t>
  </si>
  <si>
    <t>potrubí vodovodní PE100 PN 16 SDR11 6m 100m 32x3,0mm</t>
  </si>
  <si>
    <t>-534192161</t>
  </si>
  <si>
    <t>18,7*1,05 "Přepočtené koeficientem množství</t>
  </si>
  <si>
    <t>899721111</t>
  </si>
  <si>
    <t>Signalizační vodič na potrubí DN do 150 mm</t>
  </si>
  <si>
    <t>1060035151</t>
  </si>
  <si>
    <t>"potrubí"18,7</t>
  </si>
  <si>
    <t>899722112</t>
  </si>
  <si>
    <t>Krytí potrubí z plastů výstražnou fólií z PVC šířky 25 cm</t>
  </si>
  <si>
    <t>-1792037988</t>
  </si>
  <si>
    <t>509310158</t>
  </si>
  <si>
    <t>1506114244</t>
  </si>
  <si>
    <t>741</t>
  </si>
  <si>
    <t>Elektroinstalace - silnoproud</t>
  </si>
  <si>
    <t>741110051</t>
  </si>
  <si>
    <t>Montáž trubek elektroinstalačních s nasunutím nebo našroubováním do krabic plastových ohebných, uložených volně, vnější Ø přes 11 do 23 mm</t>
  </si>
  <si>
    <t>1143562835</t>
  </si>
  <si>
    <t>34571152</t>
  </si>
  <si>
    <t>trubka elektroinstalační ohebná z PH, D 16/21,2mm</t>
  </si>
  <si>
    <t>-1148059719</t>
  </si>
  <si>
    <t>741122122</t>
  </si>
  <si>
    <t>Montáž kabelů měděných bez ukončení uložených v trubkách zatažených plných kulatých nebo bezhalogenových (např. CYKY) počtu a průřezu žil 3x1,5 až 6 mm2</t>
  </si>
  <si>
    <t>2060656482</t>
  </si>
  <si>
    <t>34111036</t>
  </si>
  <si>
    <t>kabel silový s Cu jádrem 1kV 3x2,5mm2 (CYKY)</t>
  </si>
  <si>
    <t>-1375442101</t>
  </si>
  <si>
    <t>18,7*1,2 "Přepočtené koeficientem množství</t>
  </si>
  <si>
    <t>998741101</t>
  </si>
  <si>
    <t>Přesun hmot pro silnoproud stanovený z hmotnosti přesunovaného materiálu vodorovná dopravní vzdálenost do 50 m v objektech výšky do 6 m</t>
  </si>
  <si>
    <t>-272813373</t>
  </si>
  <si>
    <t>998741181</t>
  </si>
  <si>
    <t>Přesun hmot pro silnoproud stanovený z hmotnosti přesunovaného materiálu Příplatek k ceně za přesun prováděný bez použití mechanizace pro jakoukoliv výšku objektu</t>
  </si>
  <si>
    <t>383859931</t>
  </si>
  <si>
    <t>998741192</t>
  </si>
  <si>
    <t>Přesun hmot pro silnoproud stanovený z hmotnosti přesunovaného materiálu Příplatek k ceně za zvětšený přesun přes vymezenou největší dopravní vzdálenost do 100 m</t>
  </si>
  <si>
    <t>1932187259</t>
  </si>
  <si>
    <t>-382665269</t>
  </si>
  <si>
    <t>-569655423</t>
  </si>
  <si>
    <t>"Napojení na objekt"6</t>
  </si>
  <si>
    <t>1221063467</t>
  </si>
  <si>
    <t>1822514607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</si>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</sst>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3" t="s">
        <v>14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3"/>
      <c r="AQ5" s="23"/>
      <c r="AR5" s="21"/>
      <c r="BE5" s="32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5" t="s">
        <v>17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3"/>
      <c r="AQ6" s="23"/>
      <c r="AR6" s="21"/>
      <c r="BE6" s="32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1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21"/>
      <c r="BS13" s="18" t="s">
        <v>6</v>
      </c>
    </row>
    <row r="14" spans="1:74" ht="12.75">
      <c r="B14" s="22"/>
      <c r="C14" s="23"/>
      <c r="D14" s="23"/>
      <c r="E14" s="326" t="s">
        <v>32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2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1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1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1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39</v>
      </c>
      <c r="AO19" s="23"/>
      <c r="AP19" s="23"/>
      <c r="AQ19" s="23"/>
      <c r="AR19" s="21"/>
      <c r="BE19" s="32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41</v>
      </c>
      <c r="AO20" s="23"/>
      <c r="AP20" s="23"/>
      <c r="AQ20" s="23"/>
      <c r="AR20" s="21"/>
      <c r="BE20" s="32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1"/>
    </row>
    <row r="22" spans="1:71" s="1" customFormat="1" ht="12" customHeight="1">
      <c r="B22" s="22"/>
      <c r="C22" s="23"/>
      <c r="D22" s="30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1"/>
    </row>
    <row r="23" spans="1:71" s="1" customFormat="1" ht="47.25" customHeight="1">
      <c r="B23" s="22"/>
      <c r="C23" s="23"/>
      <c r="D23" s="23"/>
      <c r="E23" s="328" t="s">
        <v>43</v>
      </c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23"/>
      <c r="AP23" s="23"/>
      <c r="AQ23" s="23"/>
      <c r="AR23" s="21"/>
      <c r="BE23" s="32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1"/>
    </row>
    <row r="26" spans="1:71" s="2" customFormat="1" ht="25.9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9">
        <f>ROUND(AG54,2)</f>
        <v>0</v>
      </c>
      <c r="AL26" s="330"/>
      <c r="AM26" s="330"/>
      <c r="AN26" s="330"/>
      <c r="AO26" s="330"/>
      <c r="AP26" s="37"/>
      <c r="AQ26" s="37"/>
      <c r="AR26" s="40"/>
      <c r="BE26" s="32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1" t="s">
        <v>45</v>
      </c>
      <c r="M28" s="331"/>
      <c r="N28" s="331"/>
      <c r="O28" s="331"/>
      <c r="P28" s="331"/>
      <c r="Q28" s="37"/>
      <c r="R28" s="37"/>
      <c r="S28" s="37"/>
      <c r="T28" s="37"/>
      <c r="U28" s="37"/>
      <c r="V28" s="37"/>
      <c r="W28" s="331" t="s">
        <v>46</v>
      </c>
      <c r="X28" s="331"/>
      <c r="Y28" s="331"/>
      <c r="Z28" s="331"/>
      <c r="AA28" s="331"/>
      <c r="AB28" s="331"/>
      <c r="AC28" s="331"/>
      <c r="AD28" s="331"/>
      <c r="AE28" s="331"/>
      <c r="AF28" s="37"/>
      <c r="AG28" s="37"/>
      <c r="AH28" s="37"/>
      <c r="AI28" s="37"/>
      <c r="AJ28" s="37"/>
      <c r="AK28" s="331" t="s">
        <v>47</v>
      </c>
      <c r="AL28" s="331"/>
      <c r="AM28" s="331"/>
      <c r="AN28" s="331"/>
      <c r="AO28" s="331"/>
      <c r="AP28" s="37"/>
      <c r="AQ28" s="37"/>
      <c r="AR28" s="40"/>
      <c r="BE28" s="321"/>
    </row>
    <row r="29" spans="1:71" s="3" customFormat="1" ht="14.45" customHeight="1">
      <c r="B29" s="41"/>
      <c r="C29" s="42"/>
      <c r="D29" s="30" t="s">
        <v>48</v>
      </c>
      <c r="E29" s="42"/>
      <c r="F29" s="30" t="s">
        <v>49</v>
      </c>
      <c r="G29" s="42"/>
      <c r="H29" s="42"/>
      <c r="I29" s="42"/>
      <c r="J29" s="42"/>
      <c r="K29" s="42"/>
      <c r="L29" s="334">
        <v>0.21</v>
      </c>
      <c r="M29" s="333"/>
      <c r="N29" s="333"/>
      <c r="O29" s="333"/>
      <c r="P29" s="333"/>
      <c r="Q29" s="42"/>
      <c r="R29" s="42"/>
      <c r="S29" s="42"/>
      <c r="T29" s="42"/>
      <c r="U29" s="42"/>
      <c r="V29" s="42"/>
      <c r="W29" s="332">
        <f>ROUND(AZ54, 2)</f>
        <v>0</v>
      </c>
      <c r="X29" s="333"/>
      <c r="Y29" s="333"/>
      <c r="Z29" s="333"/>
      <c r="AA29" s="333"/>
      <c r="AB29" s="333"/>
      <c r="AC29" s="333"/>
      <c r="AD29" s="333"/>
      <c r="AE29" s="333"/>
      <c r="AF29" s="42"/>
      <c r="AG29" s="42"/>
      <c r="AH29" s="42"/>
      <c r="AI29" s="42"/>
      <c r="AJ29" s="42"/>
      <c r="AK29" s="332">
        <f>ROUND(AV54, 2)</f>
        <v>0</v>
      </c>
      <c r="AL29" s="333"/>
      <c r="AM29" s="333"/>
      <c r="AN29" s="333"/>
      <c r="AO29" s="333"/>
      <c r="AP29" s="42"/>
      <c r="AQ29" s="42"/>
      <c r="AR29" s="43"/>
      <c r="BE29" s="322"/>
    </row>
    <row r="30" spans="1:71" s="3" customFormat="1" ht="14.45" customHeight="1">
      <c r="B30" s="41"/>
      <c r="C30" s="42"/>
      <c r="D30" s="42"/>
      <c r="E30" s="42"/>
      <c r="F30" s="30" t="s">
        <v>50</v>
      </c>
      <c r="G30" s="42"/>
      <c r="H30" s="42"/>
      <c r="I30" s="42"/>
      <c r="J30" s="42"/>
      <c r="K30" s="42"/>
      <c r="L30" s="334">
        <v>0.15</v>
      </c>
      <c r="M30" s="333"/>
      <c r="N30" s="333"/>
      <c r="O30" s="333"/>
      <c r="P30" s="333"/>
      <c r="Q30" s="42"/>
      <c r="R30" s="42"/>
      <c r="S30" s="42"/>
      <c r="T30" s="42"/>
      <c r="U30" s="42"/>
      <c r="V30" s="42"/>
      <c r="W30" s="332">
        <f>ROUND(BA54, 2)</f>
        <v>0</v>
      </c>
      <c r="X30" s="333"/>
      <c r="Y30" s="333"/>
      <c r="Z30" s="333"/>
      <c r="AA30" s="333"/>
      <c r="AB30" s="333"/>
      <c r="AC30" s="333"/>
      <c r="AD30" s="333"/>
      <c r="AE30" s="333"/>
      <c r="AF30" s="42"/>
      <c r="AG30" s="42"/>
      <c r="AH30" s="42"/>
      <c r="AI30" s="42"/>
      <c r="AJ30" s="42"/>
      <c r="AK30" s="332">
        <f>ROUND(AW54, 2)</f>
        <v>0</v>
      </c>
      <c r="AL30" s="333"/>
      <c r="AM30" s="333"/>
      <c r="AN30" s="333"/>
      <c r="AO30" s="333"/>
      <c r="AP30" s="42"/>
      <c r="AQ30" s="42"/>
      <c r="AR30" s="43"/>
      <c r="BE30" s="322"/>
    </row>
    <row r="31" spans="1:71" s="3" customFormat="1" ht="14.45" hidden="1" customHeight="1">
      <c r="B31" s="41"/>
      <c r="C31" s="42"/>
      <c r="D31" s="42"/>
      <c r="E31" s="42"/>
      <c r="F31" s="30" t="s">
        <v>51</v>
      </c>
      <c r="G31" s="42"/>
      <c r="H31" s="42"/>
      <c r="I31" s="42"/>
      <c r="J31" s="42"/>
      <c r="K31" s="42"/>
      <c r="L31" s="334">
        <v>0.21</v>
      </c>
      <c r="M31" s="333"/>
      <c r="N31" s="333"/>
      <c r="O31" s="333"/>
      <c r="P31" s="333"/>
      <c r="Q31" s="42"/>
      <c r="R31" s="42"/>
      <c r="S31" s="42"/>
      <c r="T31" s="42"/>
      <c r="U31" s="42"/>
      <c r="V31" s="42"/>
      <c r="W31" s="332">
        <f>ROUND(BB54, 2)</f>
        <v>0</v>
      </c>
      <c r="X31" s="333"/>
      <c r="Y31" s="333"/>
      <c r="Z31" s="333"/>
      <c r="AA31" s="333"/>
      <c r="AB31" s="333"/>
      <c r="AC31" s="333"/>
      <c r="AD31" s="333"/>
      <c r="AE31" s="333"/>
      <c r="AF31" s="42"/>
      <c r="AG31" s="42"/>
      <c r="AH31" s="42"/>
      <c r="AI31" s="42"/>
      <c r="AJ31" s="42"/>
      <c r="AK31" s="332">
        <v>0</v>
      </c>
      <c r="AL31" s="333"/>
      <c r="AM31" s="333"/>
      <c r="AN31" s="333"/>
      <c r="AO31" s="333"/>
      <c r="AP31" s="42"/>
      <c r="AQ31" s="42"/>
      <c r="AR31" s="43"/>
      <c r="BE31" s="322"/>
    </row>
    <row r="32" spans="1:71" s="3" customFormat="1" ht="14.45" hidden="1" customHeight="1">
      <c r="B32" s="41"/>
      <c r="C32" s="42"/>
      <c r="D32" s="42"/>
      <c r="E32" s="42"/>
      <c r="F32" s="30" t="s">
        <v>52</v>
      </c>
      <c r="G32" s="42"/>
      <c r="H32" s="42"/>
      <c r="I32" s="42"/>
      <c r="J32" s="42"/>
      <c r="K32" s="42"/>
      <c r="L32" s="334">
        <v>0.15</v>
      </c>
      <c r="M32" s="333"/>
      <c r="N32" s="333"/>
      <c r="O32" s="333"/>
      <c r="P32" s="333"/>
      <c r="Q32" s="42"/>
      <c r="R32" s="42"/>
      <c r="S32" s="42"/>
      <c r="T32" s="42"/>
      <c r="U32" s="42"/>
      <c r="V32" s="42"/>
      <c r="W32" s="332">
        <f>ROUND(BC54, 2)</f>
        <v>0</v>
      </c>
      <c r="X32" s="333"/>
      <c r="Y32" s="333"/>
      <c r="Z32" s="333"/>
      <c r="AA32" s="333"/>
      <c r="AB32" s="333"/>
      <c r="AC32" s="333"/>
      <c r="AD32" s="333"/>
      <c r="AE32" s="333"/>
      <c r="AF32" s="42"/>
      <c r="AG32" s="42"/>
      <c r="AH32" s="42"/>
      <c r="AI32" s="42"/>
      <c r="AJ32" s="42"/>
      <c r="AK32" s="332">
        <v>0</v>
      </c>
      <c r="AL32" s="333"/>
      <c r="AM32" s="333"/>
      <c r="AN32" s="333"/>
      <c r="AO32" s="333"/>
      <c r="AP32" s="42"/>
      <c r="AQ32" s="42"/>
      <c r="AR32" s="43"/>
      <c r="BE32" s="322"/>
    </row>
    <row r="33" spans="1:57" s="3" customFormat="1" ht="14.45" hidden="1" customHeight="1">
      <c r="B33" s="41"/>
      <c r="C33" s="42"/>
      <c r="D33" s="42"/>
      <c r="E33" s="42"/>
      <c r="F33" s="30" t="s">
        <v>53</v>
      </c>
      <c r="G33" s="42"/>
      <c r="H33" s="42"/>
      <c r="I33" s="42"/>
      <c r="J33" s="42"/>
      <c r="K33" s="42"/>
      <c r="L33" s="334">
        <v>0</v>
      </c>
      <c r="M33" s="333"/>
      <c r="N33" s="333"/>
      <c r="O33" s="333"/>
      <c r="P33" s="333"/>
      <c r="Q33" s="42"/>
      <c r="R33" s="42"/>
      <c r="S33" s="42"/>
      <c r="T33" s="42"/>
      <c r="U33" s="42"/>
      <c r="V33" s="42"/>
      <c r="W33" s="332">
        <f>ROUND(BD54, 2)</f>
        <v>0</v>
      </c>
      <c r="X33" s="333"/>
      <c r="Y33" s="333"/>
      <c r="Z33" s="333"/>
      <c r="AA33" s="333"/>
      <c r="AB33" s="333"/>
      <c r="AC33" s="333"/>
      <c r="AD33" s="333"/>
      <c r="AE33" s="333"/>
      <c r="AF33" s="42"/>
      <c r="AG33" s="42"/>
      <c r="AH33" s="42"/>
      <c r="AI33" s="42"/>
      <c r="AJ33" s="42"/>
      <c r="AK33" s="332">
        <v>0</v>
      </c>
      <c r="AL33" s="333"/>
      <c r="AM33" s="333"/>
      <c r="AN33" s="333"/>
      <c r="AO33" s="33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335" t="s">
        <v>56</v>
      </c>
      <c r="Y35" s="336"/>
      <c r="Z35" s="336"/>
      <c r="AA35" s="336"/>
      <c r="AB35" s="336"/>
      <c r="AC35" s="46"/>
      <c r="AD35" s="46"/>
      <c r="AE35" s="46"/>
      <c r="AF35" s="46"/>
      <c r="AG35" s="46"/>
      <c r="AH35" s="46"/>
      <c r="AI35" s="46"/>
      <c r="AJ35" s="46"/>
      <c r="AK35" s="337">
        <f>SUM(AK26:AK33)</f>
        <v>0</v>
      </c>
      <c r="AL35" s="336"/>
      <c r="AM35" s="336"/>
      <c r="AN35" s="336"/>
      <c r="AO35" s="33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202103015-v02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9" t="str">
        <f>K6</f>
        <v>Trubní (vrtaná) studna - na p.č. KN st. 253 v k.ú. Karlovice</v>
      </c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Karlovice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1" t="str">
        <f>IF(AN8= "","",AN8)</f>
        <v>17. 3. 2021</v>
      </c>
      <c r="AN47" s="34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UJEP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2" t="str">
        <f>IF(E17="","",E17)</f>
        <v>Ing. Zuzana Šobková</v>
      </c>
      <c r="AN49" s="343"/>
      <c r="AO49" s="343"/>
      <c r="AP49" s="343"/>
      <c r="AQ49" s="37"/>
      <c r="AR49" s="40"/>
      <c r="AS49" s="344" t="s">
        <v>58</v>
      </c>
      <c r="AT49" s="34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42" t="str">
        <f>IF(E20="","",E20)</f>
        <v>Correct BC, s.r.o.</v>
      </c>
      <c r="AN50" s="343"/>
      <c r="AO50" s="343"/>
      <c r="AP50" s="343"/>
      <c r="AQ50" s="37"/>
      <c r="AR50" s="40"/>
      <c r="AS50" s="346"/>
      <c r="AT50" s="34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8"/>
      <c r="AT51" s="34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0" t="s">
        <v>59</v>
      </c>
      <c r="D52" s="351"/>
      <c r="E52" s="351"/>
      <c r="F52" s="351"/>
      <c r="G52" s="351"/>
      <c r="H52" s="67"/>
      <c r="I52" s="352" t="s">
        <v>60</v>
      </c>
      <c r="J52" s="351"/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53" t="s">
        <v>61</v>
      </c>
      <c r="AH52" s="351"/>
      <c r="AI52" s="351"/>
      <c r="AJ52" s="351"/>
      <c r="AK52" s="351"/>
      <c r="AL52" s="351"/>
      <c r="AM52" s="351"/>
      <c r="AN52" s="352" t="s">
        <v>62</v>
      </c>
      <c r="AO52" s="351"/>
      <c r="AP52" s="351"/>
      <c r="AQ52" s="68" t="s">
        <v>63</v>
      </c>
      <c r="AR52" s="40"/>
      <c r="AS52" s="69" t="s">
        <v>64</v>
      </c>
      <c r="AT52" s="70" t="s">
        <v>65</v>
      </c>
      <c r="AU52" s="70" t="s">
        <v>66</v>
      </c>
      <c r="AV52" s="70" t="s">
        <v>67</v>
      </c>
      <c r="AW52" s="70" t="s">
        <v>68</v>
      </c>
      <c r="AX52" s="70" t="s">
        <v>69</v>
      </c>
      <c r="AY52" s="70" t="s">
        <v>70</v>
      </c>
      <c r="AZ52" s="70" t="s">
        <v>71</v>
      </c>
      <c r="BA52" s="70" t="s">
        <v>72</v>
      </c>
      <c r="BB52" s="70" t="s">
        <v>73</v>
      </c>
      <c r="BC52" s="70" t="s">
        <v>74</v>
      </c>
      <c r="BD52" s="71" t="s">
        <v>75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7">
        <f>ROUND(SUM(AG55:AG56),2)</f>
        <v>0</v>
      </c>
      <c r="AH54" s="357"/>
      <c r="AI54" s="357"/>
      <c r="AJ54" s="357"/>
      <c r="AK54" s="357"/>
      <c r="AL54" s="357"/>
      <c r="AM54" s="357"/>
      <c r="AN54" s="358">
        <f>SUM(AG54,AT54)</f>
        <v>0</v>
      </c>
      <c r="AO54" s="358"/>
      <c r="AP54" s="358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77</v>
      </c>
      <c r="BT54" s="85" t="s">
        <v>78</v>
      </c>
      <c r="BU54" s="86" t="s">
        <v>79</v>
      </c>
      <c r="BV54" s="85" t="s">
        <v>80</v>
      </c>
      <c r="BW54" s="85" t="s">
        <v>5</v>
      </c>
      <c r="BX54" s="85" t="s">
        <v>81</v>
      </c>
      <c r="CL54" s="85" t="s">
        <v>19</v>
      </c>
    </row>
    <row r="55" spans="1:91" s="7" customFormat="1" ht="16.5" customHeight="1">
      <c r="A55" s="87" t="s">
        <v>82</v>
      </c>
      <c r="B55" s="88"/>
      <c r="C55" s="89"/>
      <c r="D55" s="356" t="s">
        <v>83</v>
      </c>
      <c r="E55" s="356"/>
      <c r="F55" s="356"/>
      <c r="G55" s="356"/>
      <c r="H55" s="356"/>
      <c r="I55" s="90"/>
      <c r="J55" s="356" t="s">
        <v>84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4">
        <f>'SO 01 - Vrtaná studna'!J30</f>
        <v>0</v>
      </c>
      <c r="AH55" s="355"/>
      <c r="AI55" s="355"/>
      <c r="AJ55" s="355"/>
      <c r="AK55" s="355"/>
      <c r="AL55" s="355"/>
      <c r="AM55" s="355"/>
      <c r="AN55" s="354">
        <f>SUM(AG55,AT55)</f>
        <v>0</v>
      </c>
      <c r="AO55" s="355"/>
      <c r="AP55" s="355"/>
      <c r="AQ55" s="91" t="s">
        <v>85</v>
      </c>
      <c r="AR55" s="92"/>
      <c r="AS55" s="93">
        <v>0</v>
      </c>
      <c r="AT55" s="94">
        <f>ROUND(SUM(AV55:AW55),2)</f>
        <v>0</v>
      </c>
      <c r="AU55" s="95">
        <f>'SO 01 - Vrtaná studna'!P92</f>
        <v>0</v>
      </c>
      <c r="AV55" s="94">
        <f>'SO 01 - Vrtaná studna'!J33</f>
        <v>0</v>
      </c>
      <c r="AW55" s="94">
        <f>'SO 01 - Vrtaná studna'!J34</f>
        <v>0</v>
      </c>
      <c r="AX55" s="94">
        <f>'SO 01 - Vrtaná studna'!J35</f>
        <v>0</v>
      </c>
      <c r="AY55" s="94">
        <f>'SO 01 - Vrtaná studna'!J36</f>
        <v>0</v>
      </c>
      <c r="AZ55" s="94">
        <f>'SO 01 - Vrtaná studna'!F33</f>
        <v>0</v>
      </c>
      <c r="BA55" s="94">
        <f>'SO 01 - Vrtaná studna'!F34</f>
        <v>0</v>
      </c>
      <c r="BB55" s="94">
        <f>'SO 01 - Vrtaná studna'!F35</f>
        <v>0</v>
      </c>
      <c r="BC55" s="94">
        <f>'SO 01 - Vrtaná studna'!F36</f>
        <v>0</v>
      </c>
      <c r="BD55" s="96">
        <f>'SO 01 - Vrtaná studna'!F37</f>
        <v>0</v>
      </c>
      <c r="BT55" s="97" t="s">
        <v>86</v>
      </c>
      <c r="BV55" s="97" t="s">
        <v>80</v>
      </c>
      <c r="BW55" s="97" t="s">
        <v>87</v>
      </c>
      <c r="BX55" s="97" t="s">
        <v>5</v>
      </c>
      <c r="CL55" s="97" t="s">
        <v>19</v>
      </c>
      <c r="CM55" s="97" t="s">
        <v>88</v>
      </c>
    </row>
    <row r="56" spans="1:91" s="7" customFormat="1" ht="16.5" customHeight="1">
      <c r="A56" s="87" t="s">
        <v>82</v>
      </c>
      <c r="B56" s="88"/>
      <c r="C56" s="89"/>
      <c r="D56" s="356" t="s">
        <v>89</v>
      </c>
      <c r="E56" s="356"/>
      <c r="F56" s="356"/>
      <c r="G56" s="356"/>
      <c r="H56" s="356"/>
      <c r="I56" s="90"/>
      <c r="J56" s="356" t="s">
        <v>90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4">
        <f>'SO 02 - Připojovací sítě'!J30</f>
        <v>0</v>
      </c>
      <c r="AH56" s="355"/>
      <c r="AI56" s="355"/>
      <c r="AJ56" s="355"/>
      <c r="AK56" s="355"/>
      <c r="AL56" s="355"/>
      <c r="AM56" s="355"/>
      <c r="AN56" s="354">
        <f>SUM(AG56,AT56)</f>
        <v>0</v>
      </c>
      <c r="AO56" s="355"/>
      <c r="AP56" s="355"/>
      <c r="AQ56" s="91" t="s">
        <v>85</v>
      </c>
      <c r="AR56" s="92"/>
      <c r="AS56" s="98">
        <v>0</v>
      </c>
      <c r="AT56" s="99">
        <f>ROUND(SUM(AV56:AW56),2)</f>
        <v>0</v>
      </c>
      <c r="AU56" s="100">
        <f>'SO 02 - Připojovací sítě'!P89</f>
        <v>0</v>
      </c>
      <c r="AV56" s="99">
        <f>'SO 02 - Připojovací sítě'!J33</f>
        <v>0</v>
      </c>
      <c r="AW56" s="99">
        <f>'SO 02 - Připojovací sítě'!J34</f>
        <v>0</v>
      </c>
      <c r="AX56" s="99">
        <f>'SO 02 - Připojovací sítě'!J35</f>
        <v>0</v>
      </c>
      <c r="AY56" s="99">
        <f>'SO 02 - Připojovací sítě'!J36</f>
        <v>0</v>
      </c>
      <c r="AZ56" s="99">
        <f>'SO 02 - Připojovací sítě'!F33</f>
        <v>0</v>
      </c>
      <c r="BA56" s="99">
        <f>'SO 02 - Připojovací sítě'!F34</f>
        <v>0</v>
      </c>
      <c r="BB56" s="99">
        <f>'SO 02 - Připojovací sítě'!F35</f>
        <v>0</v>
      </c>
      <c r="BC56" s="99">
        <f>'SO 02 - Připojovací sítě'!F36</f>
        <v>0</v>
      </c>
      <c r="BD56" s="101">
        <f>'SO 02 - Připojovací sítě'!F37</f>
        <v>0</v>
      </c>
      <c r="BT56" s="97" t="s">
        <v>86</v>
      </c>
      <c r="BV56" s="97" t="s">
        <v>80</v>
      </c>
      <c r="BW56" s="97" t="s">
        <v>91</v>
      </c>
      <c r="BX56" s="97" t="s">
        <v>5</v>
      </c>
      <c r="CL56" s="97" t="s">
        <v>19</v>
      </c>
      <c r="CM56" s="97" t="s">
        <v>88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vmx+jPsKvf88D32neh0iddkDozTiRnmjiLc36fLN2d+bn0Zh5rFkKzKdGKSltJ14LuTqeKIdz8I9wvMVsRqQRQ==" saltValue="AfvSM9KyOpXPm/yPtj+8plQxhYNXa73dfryW6cRvRGet46r1IaRfuWTSd7tmVzoUSK+DayZKaNZeE5XTQl8XO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Vrtaná studna'!C2" display="/"/>
    <hyperlink ref="A56" location="'SO 02 - Připojovací sítě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Trubní (vrtaná) studna - na p.č. KN st. 253 v k.ú. Karlovice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94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17. 3. 2021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29</v>
      </c>
      <c r="J24" s="108" t="s">
        <v>41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42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19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44</v>
      </c>
      <c r="E30" s="35"/>
      <c r="F30" s="35"/>
      <c r="G30" s="35"/>
      <c r="H30" s="35"/>
      <c r="I30" s="35"/>
      <c r="J30" s="115">
        <f>ROUND(J92,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46</v>
      </c>
      <c r="G32" s="35"/>
      <c r="H32" s="35"/>
      <c r="I32" s="116" t="s">
        <v>45</v>
      </c>
      <c r="J32" s="116" t="s">
        <v>47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48</v>
      </c>
      <c r="E33" s="106" t="s">
        <v>49</v>
      </c>
      <c r="F33" s="118">
        <f>ROUND((SUM(BE92:BE189)),  2)</f>
        <v>0</v>
      </c>
      <c r="G33" s="35"/>
      <c r="H33" s="35"/>
      <c r="I33" s="119">
        <v>0.21</v>
      </c>
      <c r="J33" s="118">
        <f>ROUND(((SUM(BE92:BE189))*I33),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50</v>
      </c>
      <c r="F34" s="118">
        <f>ROUND((SUM(BF92:BF189)),  2)</f>
        <v>0</v>
      </c>
      <c r="G34" s="35"/>
      <c r="H34" s="35"/>
      <c r="I34" s="119">
        <v>0.15</v>
      </c>
      <c r="J34" s="118">
        <f>ROUND(((SUM(BF92:BF189))*I34),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51</v>
      </c>
      <c r="F35" s="118">
        <f>ROUND((SUM(BG92:BG189)),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52</v>
      </c>
      <c r="F36" s="118">
        <f>ROUND((SUM(BH92:BH189)),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53</v>
      </c>
      <c r="F37" s="118">
        <f>ROUND((SUM(BI92:BI189)),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Trubní (vrtaná) studna - na p.č. KN st. 253 v k.ú. Karlovice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SO 01 - Vrtaná studna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Karlovice</v>
      </c>
      <c r="G52" s="37"/>
      <c r="H52" s="37"/>
      <c r="I52" s="30" t="s">
        <v>23</v>
      </c>
      <c r="J52" s="60" t="str">
        <f>IF(J12="","",J12)</f>
        <v>17. 3. 2021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UJEP</v>
      </c>
      <c r="G54" s="37"/>
      <c r="H54" s="37"/>
      <c r="I54" s="30" t="s">
        <v>33</v>
      </c>
      <c r="J54" s="33" t="str">
        <f>E21</f>
        <v>Ing. Zuzana Šobková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Correct BC,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76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98</v>
      </c>
    </row>
    <row r="60" spans="1:47" s="9" customFormat="1" ht="24.95" customHeight="1">
      <c r="B60" s="135"/>
      <c r="C60" s="136"/>
      <c r="D60" s="137" t="s">
        <v>99</v>
      </c>
      <c r="E60" s="138"/>
      <c r="F60" s="138"/>
      <c r="G60" s="138"/>
      <c r="H60" s="138"/>
      <c r="I60" s="138"/>
      <c r="J60" s="139">
        <f>J93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100</v>
      </c>
      <c r="E61" s="144"/>
      <c r="F61" s="144"/>
      <c r="G61" s="144"/>
      <c r="H61" s="144"/>
      <c r="I61" s="144"/>
      <c r="J61" s="145">
        <f>J94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101</v>
      </c>
      <c r="E62" s="144"/>
      <c r="F62" s="144"/>
      <c r="G62" s="144"/>
      <c r="H62" s="144"/>
      <c r="I62" s="144"/>
      <c r="J62" s="145">
        <f>J105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102</v>
      </c>
      <c r="E63" s="144"/>
      <c r="F63" s="144"/>
      <c r="G63" s="144"/>
      <c r="H63" s="144"/>
      <c r="I63" s="144"/>
      <c r="J63" s="145">
        <f>J151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103</v>
      </c>
      <c r="E64" s="144"/>
      <c r="F64" s="144"/>
      <c r="G64" s="144"/>
      <c r="H64" s="144"/>
      <c r="I64" s="144"/>
      <c r="J64" s="145">
        <f>J156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104</v>
      </c>
      <c r="E65" s="144"/>
      <c r="F65" s="144"/>
      <c r="G65" s="144"/>
      <c r="H65" s="144"/>
      <c r="I65" s="144"/>
      <c r="J65" s="145">
        <f>J159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105</v>
      </c>
      <c r="E66" s="144"/>
      <c r="F66" s="144"/>
      <c r="G66" s="144"/>
      <c r="H66" s="144"/>
      <c r="I66" s="144"/>
      <c r="J66" s="145">
        <f>J163</f>
        <v>0</v>
      </c>
      <c r="K66" s="142"/>
      <c r="L66" s="146"/>
    </row>
    <row r="67" spans="1:31" s="9" customFormat="1" ht="24.95" customHeight="1">
      <c r="B67" s="135"/>
      <c r="C67" s="136"/>
      <c r="D67" s="137" t="s">
        <v>106</v>
      </c>
      <c r="E67" s="138"/>
      <c r="F67" s="138"/>
      <c r="G67" s="138"/>
      <c r="H67" s="138"/>
      <c r="I67" s="138"/>
      <c r="J67" s="139">
        <f>J166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107</v>
      </c>
      <c r="E68" s="144"/>
      <c r="F68" s="144"/>
      <c r="G68" s="144"/>
      <c r="H68" s="144"/>
      <c r="I68" s="144"/>
      <c r="J68" s="145">
        <f>J167</f>
        <v>0</v>
      </c>
      <c r="K68" s="142"/>
      <c r="L68" s="146"/>
    </row>
    <row r="69" spans="1:31" s="9" customFormat="1" ht="24.95" customHeight="1">
      <c r="B69" s="135"/>
      <c r="C69" s="136"/>
      <c r="D69" s="137" t="s">
        <v>108</v>
      </c>
      <c r="E69" s="138"/>
      <c r="F69" s="138"/>
      <c r="G69" s="138"/>
      <c r="H69" s="138"/>
      <c r="I69" s="138"/>
      <c r="J69" s="139">
        <f>J171</f>
        <v>0</v>
      </c>
      <c r="K69" s="136"/>
      <c r="L69" s="140"/>
    </row>
    <row r="70" spans="1:31" s="9" customFormat="1" ht="24.95" customHeight="1">
      <c r="B70" s="135"/>
      <c r="C70" s="136"/>
      <c r="D70" s="137" t="s">
        <v>109</v>
      </c>
      <c r="E70" s="138"/>
      <c r="F70" s="138"/>
      <c r="G70" s="138"/>
      <c r="H70" s="138"/>
      <c r="I70" s="138"/>
      <c r="J70" s="139">
        <f>J183</f>
        <v>0</v>
      </c>
      <c r="K70" s="136"/>
      <c r="L70" s="140"/>
    </row>
    <row r="71" spans="1:31" s="10" customFormat="1" ht="19.899999999999999" customHeight="1">
      <c r="B71" s="141"/>
      <c r="C71" s="142"/>
      <c r="D71" s="143" t="s">
        <v>110</v>
      </c>
      <c r="E71" s="144"/>
      <c r="F71" s="144"/>
      <c r="G71" s="144"/>
      <c r="H71" s="144"/>
      <c r="I71" s="144"/>
      <c r="J71" s="145">
        <f>J184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111</v>
      </c>
      <c r="E72" s="144"/>
      <c r="F72" s="144"/>
      <c r="G72" s="144"/>
      <c r="H72" s="144"/>
      <c r="I72" s="144"/>
      <c r="J72" s="145">
        <f>J187</f>
        <v>0</v>
      </c>
      <c r="K72" s="142"/>
      <c r="L72" s="146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5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5" customHeight="1">
      <c r="A79" s="35"/>
      <c r="B79" s="36"/>
      <c r="C79" s="24" t="s">
        <v>112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67" t="str">
        <f>E7</f>
        <v>Trubní (vrtaná) studna - na p.č. KN st. 253 v k.ú. Karlovice</v>
      </c>
      <c r="F82" s="368"/>
      <c r="G82" s="368"/>
      <c r="H82" s="368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93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>
      <c r="A84" s="35"/>
      <c r="B84" s="36"/>
      <c r="C84" s="37"/>
      <c r="D84" s="37"/>
      <c r="E84" s="339" t="str">
        <f>E9</f>
        <v>SO 01 - Vrtaná studna</v>
      </c>
      <c r="F84" s="369"/>
      <c r="G84" s="369"/>
      <c r="H84" s="369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21</v>
      </c>
      <c r="D86" s="37"/>
      <c r="E86" s="37"/>
      <c r="F86" s="28" t="str">
        <f>F12</f>
        <v>Karlovice</v>
      </c>
      <c r="G86" s="37"/>
      <c r="H86" s="37"/>
      <c r="I86" s="30" t="s">
        <v>23</v>
      </c>
      <c r="J86" s="60" t="str">
        <f>IF(J12="","",J12)</f>
        <v>17. 3. 2021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25</v>
      </c>
      <c r="D88" s="37"/>
      <c r="E88" s="37"/>
      <c r="F88" s="28" t="str">
        <f>E15</f>
        <v>UJEP</v>
      </c>
      <c r="G88" s="37"/>
      <c r="H88" s="37"/>
      <c r="I88" s="30" t="s">
        <v>33</v>
      </c>
      <c r="J88" s="33" t="str">
        <f>E21</f>
        <v>Ing. Zuzana Šobková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31</v>
      </c>
      <c r="D89" s="37"/>
      <c r="E89" s="37"/>
      <c r="F89" s="28" t="str">
        <f>IF(E18="","",E18)</f>
        <v>Vyplň údaj</v>
      </c>
      <c r="G89" s="37"/>
      <c r="H89" s="37"/>
      <c r="I89" s="30" t="s">
        <v>38</v>
      </c>
      <c r="J89" s="33" t="str">
        <f>E24</f>
        <v>Correct BC, s.r.o.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7"/>
      <c r="B91" s="148"/>
      <c r="C91" s="149" t="s">
        <v>113</v>
      </c>
      <c r="D91" s="150" t="s">
        <v>63</v>
      </c>
      <c r="E91" s="150" t="s">
        <v>59</v>
      </c>
      <c r="F91" s="150" t="s">
        <v>60</v>
      </c>
      <c r="G91" s="150" t="s">
        <v>114</v>
      </c>
      <c r="H91" s="150" t="s">
        <v>115</v>
      </c>
      <c r="I91" s="150" t="s">
        <v>116</v>
      </c>
      <c r="J91" s="150" t="s">
        <v>97</v>
      </c>
      <c r="K91" s="151" t="s">
        <v>117</v>
      </c>
      <c r="L91" s="152"/>
      <c r="M91" s="69" t="s">
        <v>19</v>
      </c>
      <c r="N91" s="70" t="s">
        <v>48</v>
      </c>
      <c r="O91" s="70" t="s">
        <v>118</v>
      </c>
      <c r="P91" s="70" t="s">
        <v>119</v>
      </c>
      <c r="Q91" s="70" t="s">
        <v>120</v>
      </c>
      <c r="R91" s="70" t="s">
        <v>121</v>
      </c>
      <c r="S91" s="70" t="s">
        <v>122</v>
      </c>
      <c r="T91" s="71" t="s">
        <v>123</v>
      </c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</row>
    <row r="92" spans="1:65" s="2" customFormat="1" ht="22.9" customHeight="1">
      <c r="A92" s="35"/>
      <c r="B92" s="36"/>
      <c r="C92" s="76" t="s">
        <v>124</v>
      </c>
      <c r="D92" s="37"/>
      <c r="E92" s="37"/>
      <c r="F92" s="37"/>
      <c r="G92" s="37"/>
      <c r="H92" s="37"/>
      <c r="I92" s="37"/>
      <c r="J92" s="153">
        <f>BK92</f>
        <v>0</v>
      </c>
      <c r="K92" s="37"/>
      <c r="L92" s="40"/>
      <c r="M92" s="72"/>
      <c r="N92" s="154"/>
      <c r="O92" s="73"/>
      <c r="P92" s="155">
        <f>P93+P166+P171+P183</f>
        <v>0</v>
      </c>
      <c r="Q92" s="73"/>
      <c r="R92" s="155">
        <f>R93+R166+R171+R183</f>
        <v>15.7909425</v>
      </c>
      <c r="S92" s="73"/>
      <c r="T92" s="156">
        <f>T93+T166+T171+T183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77</v>
      </c>
      <c r="AU92" s="18" t="s">
        <v>98</v>
      </c>
      <c r="BK92" s="157">
        <f>BK93+BK166+BK171+BK183</f>
        <v>0</v>
      </c>
    </row>
    <row r="93" spans="1:65" s="12" customFormat="1" ht="25.9" customHeight="1">
      <c r="B93" s="158"/>
      <c r="C93" s="159"/>
      <c r="D93" s="160" t="s">
        <v>77</v>
      </c>
      <c r="E93" s="161" t="s">
        <v>125</v>
      </c>
      <c r="F93" s="161" t="s">
        <v>126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P94+P105+P151+P156+P159+P163</f>
        <v>0</v>
      </c>
      <c r="Q93" s="166"/>
      <c r="R93" s="167">
        <f>R94+R105+R151+R156+R159+R163</f>
        <v>15.790912499999999</v>
      </c>
      <c r="S93" s="166"/>
      <c r="T93" s="168">
        <f>T94+T105+T151+T156+T159+T163</f>
        <v>0</v>
      </c>
      <c r="AR93" s="169" t="s">
        <v>86</v>
      </c>
      <c r="AT93" s="170" t="s">
        <v>77</v>
      </c>
      <c r="AU93" s="170" t="s">
        <v>78</v>
      </c>
      <c r="AY93" s="169" t="s">
        <v>127</v>
      </c>
      <c r="BK93" s="171">
        <f>BK94+BK105+BK151+BK156+BK159+BK163</f>
        <v>0</v>
      </c>
    </row>
    <row r="94" spans="1:65" s="12" customFormat="1" ht="22.9" customHeight="1">
      <c r="B94" s="158"/>
      <c r="C94" s="159"/>
      <c r="D94" s="160" t="s">
        <v>77</v>
      </c>
      <c r="E94" s="172" t="s">
        <v>86</v>
      </c>
      <c r="F94" s="172" t="s">
        <v>128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SUM(P95:P104)</f>
        <v>0</v>
      </c>
      <c r="Q94" s="166"/>
      <c r="R94" s="167">
        <f>SUM(R95:R104)</f>
        <v>0</v>
      </c>
      <c r="S94" s="166"/>
      <c r="T94" s="168">
        <f>SUM(T95:T104)</f>
        <v>0</v>
      </c>
      <c r="AR94" s="169" t="s">
        <v>86</v>
      </c>
      <c r="AT94" s="170" t="s">
        <v>77</v>
      </c>
      <c r="AU94" s="170" t="s">
        <v>86</v>
      </c>
      <c r="AY94" s="169" t="s">
        <v>127</v>
      </c>
      <c r="BK94" s="171">
        <f>SUM(BK95:BK104)</f>
        <v>0</v>
      </c>
    </row>
    <row r="95" spans="1:65" s="2" customFormat="1" ht="24">
      <c r="A95" s="35"/>
      <c r="B95" s="36"/>
      <c r="C95" s="174" t="s">
        <v>86</v>
      </c>
      <c r="D95" s="174" t="s">
        <v>129</v>
      </c>
      <c r="E95" s="175" t="s">
        <v>130</v>
      </c>
      <c r="F95" s="176" t="s">
        <v>131</v>
      </c>
      <c r="G95" s="177" t="s">
        <v>132</v>
      </c>
      <c r="H95" s="178">
        <v>4.5999999999999996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49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133</v>
      </c>
      <c r="AT95" s="185" t="s">
        <v>129</v>
      </c>
      <c r="AU95" s="185" t="s">
        <v>88</v>
      </c>
      <c r="AY95" s="18" t="s">
        <v>127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86</v>
      </c>
      <c r="BK95" s="186">
        <f>ROUND(I95*H95,2)</f>
        <v>0</v>
      </c>
      <c r="BL95" s="18" t="s">
        <v>133</v>
      </c>
      <c r="BM95" s="185" t="s">
        <v>134</v>
      </c>
    </row>
    <row r="96" spans="1:65" s="13" customFormat="1" ht="11.25">
      <c r="B96" s="187"/>
      <c r="C96" s="188"/>
      <c r="D96" s="189" t="s">
        <v>135</v>
      </c>
      <c r="E96" s="190" t="s">
        <v>19</v>
      </c>
      <c r="F96" s="191" t="s">
        <v>136</v>
      </c>
      <c r="G96" s="188"/>
      <c r="H96" s="192">
        <v>4.5999999999999996</v>
      </c>
      <c r="I96" s="193"/>
      <c r="J96" s="188"/>
      <c r="K96" s="188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135</v>
      </c>
      <c r="AU96" s="198" t="s">
        <v>88</v>
      </c>
      <c r="AV96" s="13" t="s">
        <v>88</v>
      </c>
      <c r="AW96" s="13" t="s">
        <v>37</v>
      </c>
      <c r="AX96" s="13" t="s">
        <v>78</v>
      </c>
      <c r="AY96" s="198" t="s">
        <v>127</v>
      </c>
    </row>
    <row r="97" spans="1:65" s="14" customFormat="1" ht="11.25">
      <c r="B97" s="199"/>
      <c r="C97" s="200"/>
      <c r="D97" s="189" t="s">
        <v>135</v>
      </c>
      <c r="E97" s="201" t="s">
        <v>19</v>
      </c>
      <c r="F97" s="202" t="s">
        <v>137</v>
      </c>
      <c r="G97" s="200"/>
      <c r="H97" s="203">
        <v>4.5999999999999996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135</v>
      </c>
      <c r="AU97" s="209" t="s">
        <v>88</v>
      </c>
      <c r="AV97" s="14" t="s">
        <v>133</v>
      </c>
      <c r="AW97" s="14" t="s">
        <v>37</v>
      </c>
      <c r="AX97" s="14" t="s">
        <v>86</v>
      </c>
      <c r="AY97" s="209" t="s">
        <v>127</v>
      </c>
    </row>
    <row r="98" spans="1:65" s="2" customFormat="1" ht="36">
      <c r="A98" s="35"/>
      <c r="B98" s="36"/>
      <c r="C98" s="174" t="s">
        <v>88</v>
      </c>
      <c r="D98" s="174" t="s">
        <v>129</v>
      </c>
      <c r="E98" s="175" t="s">
        <v>138</v>
      </c>
      <c r="F98" s="176" t="s">
        <v>139</v>
      </c>
      <c r="G98" s="177" t="s">
        <v>132</v>
      </c>
      <c r="H98" s="178">
        <v>4.5999999999999996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49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133</v>
      </c>
      <c r="AT98" s="185" t="s">
        <v>129</v>
      </c>
      <c r="AU98" s="185" t="s">
        <v>88</v>
      </c>
      <c r="AY98" s="18" t="s">
        <v>127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86</v>
      </c>
      <c r="BK98" s="186">
        <f>ROUND(I98*H98,2)</f>
        <v>0</v>
      </c>
      <c r="BL98" s="18" t="s">
        <v>133</v>
      </c>
      <c r="BM98" s="185" t="s">
        <v>140</v>
      </c>
    </row>
    <row r="99" spans="1:65" s="15" customFormat="1" ht="11.25">
      <c r="B99" s="210"/>
      <c r="C99" s="211"/>
      <c r="D99" s="189" t="s">
        <v>135</v>
      </c>
      <c r="E99" s="212" t="s">
        <v>19</v>
      </c>
      <c r="F99" s="213" t="s">
        <v>141</v>
      </c>
      <c r="G99" s="211"/>
      <c r="H99" s="212" t="s">
        <v>19</v>
      </c>
      <c r="I99" s="214"/>
      <c r="J99" s="211"/>
      <c r="K99" s="211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135</v>
      </c>
      <c r="AU99" s="219" t="s">
        <v>88</v>
      </c>
      <c r="AV99" s="15" t="s">
        <v>86</v>
      </c>
      <c r="AW99" s="15" t="s">
        <v>37</v>
      </c>
      <c r="AX99" s="15" t="s">
        <v>78</v>
      </c>
      <c r="AY99" s="219" t="s">
        <v>127</v>
      </c>
    </row>
    <row r="100" spans="1:65" s="13" customFormat="1" ht="11.25">
      <c r="B100" s="187"/>
      <c r="C100" s="188"/>
      <c r="D100" s="189" t="s">
        <v>135</v>
      </c>
      <c r="E100" s="190" t="s">
        <v>19</v>
      </c>
      <c r="F100" s="191" t="s">
        <v>136</v>
      </c>
      <c r="G100" s="188"/>
      <c r="H100" s="192">
        <v>4.5999999999999996</v>
      </c>
      <c r="I100" s="193"/>
      <c r="J100" s="188"/>
      <c r="K100" s="188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135</v>
      </c>
      <c r="AU100" s="198" t="s">
        <v>88</v>
      </c>
      <c r="AV100" s="13" t="s">
        <v>88</v>
      </c>
      <c r="AW100" s="13" t="s">
        <v>37</v>
      </c>
      <c r="AX100" s="13" t="s">
        <v>78</v>
      </c>
      <c r="AY100" s="198" t="s">
        <v>127</v>
      </c>
    </row>
    <row r="101" spans="1:65" s="14" customFormat="1" ht="11.25">
      <c r="B101" s="199"/>
      <c r="C101" s="200"/>
      <c r="D101" s="189" t="s">
        <v>135</v>
      </c>
      <c r="E101" s="201" t="s">
        <v>19</v>
      </c>
      <c r="F101" s="202" t="s">
        <v>137</v>
      </c>
      <c r="G101" s="200"/>
      <c r="H101" s="203">
        <v>4.5999999999999996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135</v>
      </c>
      <c r="AU101" s="209" t="s">
        <v>88</v>
      </c>
      <c r="AV101" s="14" t="s">
        <v>133</v>
      </c>
      <c r="AW101" s="14" t="s">
        <v>37</v>
      </c>
      <c r="AX101" s="14" t="s">
        <v>86</v>
      </c>
      <c r="AY101" s="209" t="s">
        <v>127</v>
      </c>
    </row>
    <row r="102" spans="1:65" s="2" customFormat="1" ht="21.75" customHeight="1">
      <c r="A102" s="35"/>
      <c r="B102" s="36"/>
      <c r="C102" s="174" t="s">
        <v>142</v>
      </c>
      <c r="D102" s="174" t="s">
        <v>129</v>
      </c>
      <c r="E102" s="175" t="s">
        <v>143</v>
      </c>
      <c r="F102" s="176" t="s">
        <v>144</v>
      </c>
      <c r="G102" s="177" t="s">
        <v>145</v>
      </c>
      <c r="H102" s="178">
        <v>4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49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133</v>
      </c>
      <c r="AT102" s="185" t="s">
        <v>129</v>
      </c>
      <c r="AU102" s="185" t="s">
        <v>88</v>
      </c>
      <c r="AY102" s="18" t="s">
        <v>127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86</v>
      </c>
      <c r="BK102" s="186">
        <f>ROUND(I102*H102,2)</f>
        <v>0</v>
      </c>
      <c r="BL102" s="18" t="s">
        <v>133</v>
      </c>
      <c r="BM102" s="185" t="s">
        <v>146</v>
      </c>
    </row>
    <row r="103" spans="1:65" s="13" customFormat="1" ht="11.25">
      <c r="B103" s="187"/>
      <c r="C103" s="188"/>
      <c r="D103" s="189" t="s">
        <v>135</v>
      </c>
      <c r="E103" s="190" t="s">
        <v>19</v>
      </c>
      <c r="F103" s="191" t="s">
        <v>147</v>
      </c>
      <c r="G103" s="188"/>
      <c r="H103" s="192">
        <v>4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135</v>
      </c>
      <c r="AU103" s="198" t="s">
        <v>88</v>
      </c>
      <c r="AV103" s="13" t="s">
        <v>88</v>
      </c>
      <c r="AW103" s="13" t="s">
        <v>37</v>
      </c>
      <c r="AX103" s="13" t="s">
        <v>78</v>
      </c>
      <c r="AY103" s="198" t="s">
        <v>127</v>
      </c>
    </row>
    <row r="104" spans="1:65" s="14" customFormat="1" ht="11.25">
      <c r="B104" s="199"/>
      <c r="C104" s="200"/>
      <c r="D104" s="189" t="s">
        <v>135</v>
      </c>
      <c r="E104" s="201" t="s">
        <v>19</v>
      </c>
      <c r="F104" s="202" t="s">
        <v>137</v>
      </c>
      <c r="G104" s="200"/>
      <c r="H104" s="203">
        <v>4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135</v>
      </c>
      <c r="AU104" s="209" t="s">
        <v>88</v>
      </c>
      <c r="AV104" s="14" t="s">
        <v>133</v>
      </c>
      <c r="AW104" s="14" t="s">
        <v>37</v>
      </c>
      <c r="AX104" s="14" t="s">
        <v>86</v>
      </c>
      <c r="AY104" s="209" t="s">
        <v>127</v>
      </c>
    </row>
    <row r="105" spans="1:65" s="12" customFormat="1" ht="22.9" customHeight="1">
      <c r="B105" s="158"/>
      <c r="C105" s="159"/>
      <c r="D105" s="160" t="s">
        <v>77</v>
      </c>
      <c r="E105" s="172" t="s">
        <v>88</v>
      </c>
      <c r="F105" s="172" t="s">
        <v>148</v>
      </c>
      <c r="G105" s="159"/>
      <c r="H105" s="159"/>
      <c r="I105" s="162"/>
      <c r="J105" s="173">
        <f>BK105</f>
        <v>0</v>
      </c>
      <c r="K105" s="159"/>
      <c r="L105" s="164"/>
      <c r="M105" s="165"/>
      <c r="N105" s="166"/>
      <c r="O105" s="166"/>
      <c r="P105" s="167">
        <f>SUM(P106:P150)</f>
        <v>0</v>
      </c>
      <c r="Q105" s="166"/>
      <c r="R105" s="167">
        <f>SUM(R106:R150)</f>
        <v>11.996576000000001</v>
      </c>
      <c r="S105" s="166"/>
      <c r="T105" s="168">
        <f>SUM(T106:T150)</f>
        <v>0</v>
      </c>
      <c r="AR105" s="169" t="s">
        <v>86</v>
      </c>
      <c r="AT105" s="170" t="s">
        <v>77</v>
      </c>
      <c r="AU105" s="170" t="s">
        <v>86</v>
      </c>
      <c r="AY105" s="169" t="s">
        <v>127</v>
      </c>
      <c r="BK105" s="171">
        <f>SUM(BK106:BK150)</f>
        <v>0</v>
      </c>
    </row>
    <row r="106" spans="1:65" s="2" customFormat="1" ht="16.5" customHeight="1">
      <c r="A106" s="35"/>
      <c r="B106" s="36"/>
      <c r="C106" s="174" t="s">
        <v>133</v>
      </c>
      <c r="D106" s="174" t="s">
        <v>129</v>
      </c>
      <c r="E106" s="175" t="s">
        <v>149</v>
      </c>
      <c r="F106" s="176" t="s">
        <v>150</v>
      </c>
      <c r="G106" s="177" t="s">
        <v>151</v>
      </c>
      <c r="H106" s="178">
        <v>40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49</v>
      </c>
      <c r="O106" s="65"/>
      <c r="P106" s="183">
        <f>O106*H106</f>
        <v>0</v>
      </c>
      <c r="Q106" s="183">
        <v>4.0000000000000002E-4</v>
      </c>
      <c r="R106" s="183">
        <f>Q106*H106</f>
        <v>1.6E-2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133</v>
      </c>
      <c r="AT106" s="185" t="s">
        <v>129</v>
      </c>
      <c r="AU106" s="185" t="s">
        <v>88</v>
      </c>
      <c r="AY106" s="18" t="s">
        <v>127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86</v>
      </c>
      <c r="BK106" s="186">
        <f>ROUND(I106*H106,2)</f>
        <v>0</v>
      </c>
      <c r="BL106" s="18" t="s">
        <v>133</v>
      </c>
      <c r="BM106" s="185" t="s">
        <v>152</v>
      </c>
    </row>
    <row r="107" spans="1:65" s="2" customFormat="1" ht="19.5">
      <c r="A107" s="35"/>
      <c r="B107" s="36"/>
      <c r="C107" s="37"/>
      <c r="D107" s="189" t="s">
        <v>153</v>
      </c>
      <c r="E107" s="37"/>
      <c r="F107" s="220" t="s">
        <v>154</v>
      </c>
      <c r="G107" s="37"/>
      <c r="H107" s="37"/>
      <c r="I107" s="221"/>
      <c r="J107" s="37"/>
      <c r="K107" s="37"/>
      <c r="L107" s="40"/>
      <c r="M107" s="222"/>
      <c r="N107" s="22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153</v>
      </c>
      <c r="AU107" s="18" t="s">
        <v>88</v>
      </c>
    </row>
    <row r="108" spans="1:65" s="13" customFormat="1" ht="11.25">
      <c r="B108" s="187"/>
      <c r="C108" s="188"/>
      <c r="D108" s="189" t="s">
        <v>135</v>
      </c>
      <c r="E108" s="190" t="s">
        <v>19</v>
      </c>
      <c r="F108" s="191" t="s">
        <v>155</v>
      </c>
      <c r="G108" s="188"/>
      <c r="H108" s="192">
        <v>80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135</v>
      </c>
      <c r="AU108" s="198" t="s">
        <v>88</v>
      </c>
      <c r="AV108" s="13" t="s">
        <v>88</v>
      </c>
      <c r="AW108" s="13" t="s">
        <v>37</v>
      </c>
      <c r="AX108" s="13" t="s">
        <v>78</v>
      </c>
      <c r="AY108" s="198" t="s">
        <v>127</v>
      </c>
    </row>
    <row r="109" spans="1:65" s="14" customFormat="1" ht="11.25">
      <c r="B109" s="199"/>
      <c r="C109" s="200"/>
      <c r="D109" s="189" t="s">
        <v>135</v>
      </c>
      <c r="E109" s="201" t="s">
        <v>19</v>
      </c>
      <c r="F109" s="202" t="s">
        <v>137</v>
      </c>
      <c r="G109" s="200"/>
      <c r="H109" s="203">
        <v>80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135</v>
      </c>
      <c r="AU109" s="209" t="s">
        <v>88</v>
      </c>
      <c r="AV109" s="14" t="s">
        <v>133</v>
      </c>
      <c r="AW109" s="14" t="s">
        <v>37</v>
      </c>
      <c r="AX109" s="14" t="s">
        <v>78</v>
      </c>
      <c r="AY109" s="209" t="s">
        <v>127</v>
      </c>
    </row>
    <row r="110" spans="1:65" s="13" customFormat="1" ht="11.25">
      <c r="B110" s="187"/>
      <c r="C110" s="188"/>
      <c r="D110" s="189" t="s">
        <v>135</v>
      </c>
      <c r="E110" s="190" t="s">
        <v>19</v>
      </c>
      <c r="F110" s="191" t="s">
        <v>156</v>
      </c>
      <c r="G110" s="188"/>
      <c r="H110" s="192">
        <v>40</v>
      </c>
      <c r="I110" s="193"/>
      <c r="J110" s="188"/>
      <c r="K110" s="188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135</v>
      </c>
      <c r="AU110" s="198" t="s">
        <v>88</v>
      </c>
      <c r="AV110" s="13" t="s">
        <v>88</v>
      </c>
      <c r="AW110" s="13" t="s">
        <v>37</v>
      </c>
      <c r="AX110" s="13" t="s">
        <v>86</v>
      </c>
      <c r="AY110" s="198" t="s">
        <v>127</v>
      </c>
    </row>
    <row r="111" spans="1:65" s="2" customFormat="1" ht="16.5" customHeight="1">
      <c r="A111" s="35"/>
      <c r="B111" s="36"/>
      <c r="C111" s="174" t="s">
        <v>157</v>
      </c>
      <c r="D111" s="174" t="s">
        <v>129</v>
      </c>
      <c r="E111" s="175" t="s">
        <v>158</v>
      </c>
      <c r="F111" s="176" t="s">
        <v>159</v>
      </c>
      <c r="G111" s="177" t="s">
        <v>151</v>
      </c>
      <c r="H111" s="178">
        <v>40</v>
      </c>
      <c r="I111" s="179"/>
      <c r="J111" s="180">
        <f>ROUND(I111*H111,2)</f>
        <v>0</v>
      </c>
      <c r="K111" s="176" t="s">
        <v>19</v>
      </c>
      <c r="L111" s="40"/>
      <c r="M111" s="181" t="s">
        <v>19</v>
      </c>
      <c r="N111" s="182" t="s">
        <v>49</v>
      </c>
      <c r="O111" s="65"/>
      <c r="P111" s="183">
        <f>O111*H111</f>
        <v>0</v>
      </c>
      <c r="Q111" s="183">
        <v>8.4000000000000003E-4</v>
      </c>
      <c r="R111" s="183">
        <f>Q111*H111</f>
        <v>3.3600000000000005E-2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133</v>
      </c>
      <c r="AT111" s="185" t="s">
        <v>129</v>
      </c>
      <c r="AU111" s="185" t="s">
        <v>88</v>
      </c>
      <c r="AY111" s="18" t="s">
        <v>127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86</v>
      </c>
      <c r="BK111" s="186">
        <f>ROUND(I111*H111,2)</f>
        <v>0</v>
      </c>
      <c r="BL111" s="18" t="s">
        <v>133</v>
      </c>
      <c r="BM111" s="185" t="s">
        <v>160</v>
      </c>
    </row>
    <row r="112" spans="1:65" s="2" customFormat="1" ht="19.5">
      <c r="A112" s="35"/>
      <c r="B112" s="36"/>
      <c r="C112" s="37"/>
      <c r="D112" s="189" t="s">
        <v>153</v>
      </c>
      <c r="E112" s="37"/>
      <c r="F112" s="220" t="s">
        <v>154</v>
      </c>
      <c r="G112" s="37"/>
      <c r="H112" s="37"/>
      <c r="I112" s="221"/>
      <c r="J112" s="37"/>
      <c r="K112" s="37"/>
      <c r="L112" s="40"/>
      <c r="M112" s="222"/>
      <c r="N112" s="22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153</v>
      </c>
      <c r="AU112" s="18" t="s">
        <v>88</v>
      </c>
    </row>
    <row r="113" spans="1:65" s="13" customFormat="1" ht="11.25">
      <c r="B113" s="187"/>
      <c r="C113" s="188"/>
      <c r="D113" s="189" t="s">
        <v>135</v>
      </c>
      <c r="E113" s="190" t="s">
        <v>19</v>
      </c>
      <c r="F113" s="191" t="s">
        <v>155</v>
      </c>
      <c r="G113" s="188"/>
      <c r="H113" s="192">
        <v>80</v>
      </c>
      <c r="I113" s="193"/>
      <c r="J113" s="188"/>
      <c r="K113" s="188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135</v>
      </c>
      <c r="AU113" s="198" t="s">
        <v>88</v>
      </c>
      <c r="AV113" s="13" t="s">
        <v>88</v>
      </c>
      <c r="AW113" s="13" t="s">
        <v>37</v>
      </c>
      <c r="AX113" s="13" t="s">
        <v>78</v>
      </c>
      <c r="AY113" s="198" t="s">
        <v>127</v>
      </c>
    </row>
    <row r="114" spans="1:65" s="14" customFormat="1" ht="11.25">
      <c r="B114" s="199"/>
      <c r="C114" s="200"/>
      <c r="D114" s="189" t="s">
        <v>135</v>
      </c>
      <c r="E114" s="201" t="s">
        <v>19</v>
      </c>
      <c r="F114" s="202" t="s">
        <v>137</v>
      </c>
      <c r="G114" s="200"/>
      <c r="H114" s="203">
        <v>80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135</v>
      </c>
      <c r="AU114" s="209" t="s">
        <v>88</v>
      </c>
      <c r="AV114" s="14" t="s">
        <v>133</v>
      </c>
      <c r="AW114" s="14" t="s">
        <v>37</v>
      </c>
      <c r="AX114" s="14" t="s">
        <v>78</v>
      </c>
      <c r="AY114" s="209" t="s">
        <v>127</v>
      </c>
    </row>
    <row r="115" spans="1:65" s="13" customFormat="1" ht="11.25">
      <c r="B115" s="187"/>
      <c r="C115" s="188"/>
      <c r="D115" s="189" t="s">
        <v>135</v>
      </c>
      <c r="E115" s="190" t="s">
        <v>19</v>
      </c>
      <c r="F115" s="191" t="s">
        <v>156</v>
      </c>
      <c r="G115" s="188"/>
      <c r="H115" s="192">
        <v>40</v>
      </c>
      <c r="I115" s="193"/>
      <c r="J115" s="188"/>
      <c r="K115" s="188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135</v>
      </c>
      <c r="AU115" s="198" t="s">
        <v>88</v>
      </c>
      <c r="AV115" s="13" t="s">
        <v>88</v>
      </c>
      <c r="AW115" s="13" t="s">
        <v>37</v>
      </c>
      <c r="AX115" s="13" t="s">
        <v>86</v>
      </c>
      <c r="AY115" s="198" t="s">
        <v>127</v>
      </c>
    </row>
    <row r="116" spans="1:65" s="2" customFormat="1" ht="24">
      <c r="A116" s="35"/>
      <c r="B116" s="36"/>
      <c r="C116" s="174" t="s">
        <v>161</v>
      </c>
      <c r="D116" s="174" t="s">
        <v>129</v>
      </c>
      <c r="E116" s="175" t="s">
        <v>162</v>
      </c>
      <c r="F116" s="176" t="s">
        <v>163</v>
      </c>
      <c r="G116" s="177" t="s">
        <v>151</v>
      </c>
      <c r="H116" s="178">
        <v>1.5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49</v>
      </c>
      <c r="O116" s="65"/>
      <c r="P116" s="183">
        <f>O116*H116</f>
        <v>0</v>
      </c>
      <c r="Q116" s="183">
        <v>2.4639999999999999E-2</v>
      </c>
      <c r="R116" s="183">
        <f>Q116*H116</f>
        <v>3.696E-2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133</v>
      </c>
      <c r="AT116" s="185" t="s">
        <v>129</v>
      </c>
      <c r="AU116" s="185" t="s">
        <v>88</v>
      </c>
      <c r="AY116" s="18" t="s">
        <v>127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86</v>
      </c>
      <c r="BK116" s="186">
        <f>ROUND(I116*H116,2)</f>
        <v>0</v>
      </c>
      <c r="BL116" s="18" t="s">
        <v>133</v>
      </c>
      <c r="BM116" s="185" t="s">
        <v>164</v>
      </c>
    </row>
    <row r="117" spans="1:65" s="2" customFormat="1" ht="16.5" customHeight="1">
      <c r="A117" s="35"/>
      <c r="B117" s="36"/>
      <c r="C117" s="224" t="s">
        <v>165</v>
      </c>
      <c r="D117" s="224" t="s">
        <v>166</v>
      </c>
      <c r="E117" s="225" t="s">
        <v>167</v>
      </c>
      <c r="F117" s="226" t="s">
        <v>168</v>
      </c>
      <c r="G117" s="227" t="s">
        <v>169</v>
      </c>
      <c r="H117" s="228">
        <v>1</v>
      </c>
      <c r="I117" s="229"/>
      <c r="J117" s="230">
        <f>ROUND(I117*H117,2)</f>
        <v>0</v>
      </c>
      <c r="K117" s="226" t="s">
        <v>19</v>
      </c>
      <c r="L117" s="231"/>
      <c r="M117" s="232" t="s">
        <v>19</v>
      </c>
      <c r="N117" s="233" t="s">
        <v>49</v>
      </c>
      <c r="O117" s="65"/>
      <c r="P117" s="183">
        <f>O117*H117</f>
        <v>0</v>
      </c>
      <c r="Q117" s="183">
        <v>0.08</v>
      </c>
      <c r="R117" s="183">
        <f>Q117*H117</f>
        <v>0.08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170</v>
      </c>
      <c r="AT117" s="185" t="s">
        <v>166</v>
      </c>
      <c r="AU117" s="185" t="s">
        <v>88</v>
      </c>
      <c r="AY117" s="18" t="s">
        <v>127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86</v>
      </c>
      <c r="BK117" s="186">
        <f>ROUND(I117*H117,2)</f>
        <v>0</v>
      </c>
      <c r="BL117" s="18" t="s">
        <v>133</v>
      </c>
      <c r="BM117" s="185" t="s">
        <v>171</v>
      </c>
    </row>
    <row r="118" spans="1:65" s="2" customFormat="1" ht="19.5">
      <c r="A118" s="35"/>
      <c r="B118" s="36"/>
      <c r="C118" s="37"/>
      <c r="D118" s="189" t="s">
        <v>153</v>
      </c>
      <c r="E118" s="37"/>
      <c r="F118" s="220" t="s">
        <v>172</v>
      </c>
      <c r="G118" s="37"/>
      <c r="H118" s="37"/>
      <c r="I118" s="221"/>
      <c r="J118" s="37"/>
      <c r="K118" s="37"/>
      <c r="L118" s="40"/>
      <c r="M118" s="222"/>
      <c r="N118" s="22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153</v>
      </c>
      <c r="AU118" s="18" t="s">
        <v>88</v>
      </c>
    </row>
    <row r="119" spans="1:65" s="2" customFormat="1" ht="21.75" customHeight="1">
      <c r="A119" s="35"/>
      <c r="B119" s="36"/>
      <c r="C119" s="174" t="s">
        <v>170</v>
      </c>
      <c r="D119" s="174" t="s">
        <v>129</v>
      </c>
      <c r="E119" s="175" t="s">
        <v>173</v>
      </c>
      <c r="F119" s="176" t="s">
        <v>174</v>
      </c>
      <c r="G119" s="177" t="s">
        <v>151</v>
      </c>
      <c r="H119" s="178">
        <v>70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49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133</v>
      </c>
      <c r="AT119" s="185" t="s">
        <v>129</v>
      </c>
      <c r="AU119" s="185" t="s">
        <v>88</v>
      </c>
      <c r="AY119" s="18" t="s">
        <v>127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86</v>
      </c>
      <c r="BK119" s="186">
        <f>ROUND(I119*H119,2)</f>
        <v>0</v>
      </c>
      <c r="BL119" s="18" t="s">
        <v>133</v>
      </c>
      <c r="BM119" s="185" t="s">
        <v>175</v>
      </c>
    </row>
    <row r="120" spans="1:65" s="13" customFormat="1" ht="11.25">
      <c r="B120" s="187"/>
      <c r="C120" s="188"/>
      <c r="D120" s="189" t="s">
        <v>135</v>
      </c>
      <c r="E120" s="190" t="s">
        <v>19</v>
      </c>
      <c r="F120" s="191" t="s">
        <v>176</v>
      </c>
      <c r="G120" s="188"/>
      <c r="H120" s="192">
        <v>60</v>
      </c>
      <c r="I120" s="193"/>
      <c r="J120" s="188"/>
      <c r="K120" s="188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135</v>
      </c>
      <c r="AU120" s="198" t="s">
        <v>88</v>
      </c>
      <c r="AV120" s="13" t="s">
        <v>88</v>
      </c>
      <c r="AW120" s="13" t="s">
        <v>37</v>
      </c>
      <c r="AX120" s="13" t="s">
        <v>78</v>
      </c>
      <c r="AY120" s="198" t="s">
        <v>127</v>
      </c>
    </row>
    <row r="121" spans="1:65" s="13" customFormat="1" ht="11.25">
      <c r="B121" s="187"/>
      <c r="C121" s="188"/>
      <c r="D121" s="189" t="s">
        <v>135</v>
      </c>
      <c r="E121" s="190" t="s">
        <v>19</v>
      </c>
      <c r="F121" s="191" t="s">
        <v>177</v>
      </c>
      <c r="G121" s="188"/>
      <c r="H121" s="192">
        <v>5</v>
      </c>
      <c r="I121" s="193"/>
      <c r="J121" s="188"/>
      <c r="K121" s="188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135</v>
      </c>
      <c r="AU121" s="198" t="s">
        <v>88</v>
      </c>
      <c r="AV121" s="13" t="s">
        <v>88</v>
      </c>
      <c r="AW121" s="13" t="s">
        <v>37</v>
      </c>
      <c r="AX121" s="13" t="s">
        <v>78</v>
      </c>
      <c r="AY121" s="198" t="s">
        <v>127</v>
      </c>
    </row>
    <row r="122" spans="1:65" s="13" customFormat="1" ht="11.25">
      <c r="B122" s="187"/>
      <c r="C122" s="188"/>
      <c r="D122" s="189" t="s">
        <v>135</v>
      </c>
      <c r="E122" s="190" t="s">
        <v>19</v>
      </c>
      <c r="F122" s="191" t="s">
        <v>178</v>
      </c>
      <c r="G122" s="188"/>
      <c r="H122" s="192">
        <v>2</v>
      </c>
      <c r="I122" s="193"/>
      <c r="J122" s="188"/>
      <c r="K122" s="188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135</v>
      </c>
      <c r="AU122" s="198" t="s">
        <v>88</v>
      </c>
      <c r="AV122" s="13" t="s">
        <v>88</v>
      </c>
      <c r="AW122" s="13" t="s">
        <v>37</v>
      </c>
      <c r="AX122" s="13" t="s">
        <v>78</v>
      </c>
      <c r="AY122" s="198" t="s">
        <v>127</v>
      </c>
    </row>
    <row r="123" spans="1:65" s="13" customFormat="1" ht="11.25">
      <c r="B123" s="187"/>
      <c r="C123" s="188"/>
      <c r="D123" s="189" t="s">
        <v>135</v>
      </c>
      <c r="E123" s="190" t="s">
        <v>19</v>
      </c>
      <c r="F123" s="191" t="s">
        <v>179</v>
      </c>
      <c r="G123" s="188"/>
      <c r="H123" s="192">
        <v>2</v>
      </c>
      <c r="I123" s="193"/>
      <c r="J123" s="188"/>
      <c r="K123" s="188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135</v>
      </c>
      <c r="AU123" s="198" t="s">
        <v>88</v>
      </c>
      <c r="AV123" s="13" t="s">
        <v>88</v>
      </c>
      <c r="AW123" s="13" t="s">
        <v>37</v>
      </c>
      <c r="AX123" s="13" t="s">
        <v>78</v>
      </c>
      <c r="AY123" s="198" t="s">
        <v>127</v>
      </c>
    </row>
    <row r="124" spans="1:65" s="13" customFormat="1" ht="11.25">
      <c r="B124" s="187"/>
      <c r="C124" s="188"/>
      <c r="D124" s="189" t="s">
        <v>135</v>
      </c>
      <c r="E124" s="190" t="s">
        <v>19</v>
      </c>
      <c r="F124" s="191" t="s">
        <v>180</v>
      </c>
      <c r="G124" s="188"/>
      <c r="H124" s="192">
        <v>1</v>
      </c>
      <c r="I124" s="193"/>
      <c r="J124" s="188"/>
      <c r="K124" s="188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135</v>
      </c>
      <c r="AU124" s="198" t="s">
        <v>88</v>
      </c>
      <c r="AV124" s="13" t="s">
        <v>88</v>
      </c>
      <c r="AW124" s="13" t="s">
        <v>37</v>
      </c>
      <c r="AX124" s="13" t="s">
        <v>78</v>
      </c>
      <c r="AY124" s="198" t="s">
        <v>127</v>
      </c>
    </row>
    <row r="125" spans="1:65" s="14" customFormat="1" ht="11.25">
      <c r="B125" s="199"/>
      <c r="C125" s="200"/>
      <c r="D125" s="189" t="s">
        <v>135</v>
      </c>
      <c r="E125" s="201" t="s">
        <v>19</v>
      </c>
      <c r="F125" s="202" t="s">
        <v>137</v>
      </c>
      <c r="G125" s="200"/>
      <c r="H125" s="203">
        <v>70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135</v>
      </c>
      <c r="AU125" s="209" t="s">
        <v>88</v>
      </c>
      <c r="AV125" s="14" t="s">
        <v>133</v>
      </c>
      <c r="AW125" s="14" t="s">
        <v>37</v>
      </c>
      <c r="AX125" s="14" t="s">
        <v>86</v>
      </c>
      <c r="AY125" s="209" t="s">
        <v>127</v>
      </c>
    </row>
    <row r="126" spans="1:65" s="2" customFormat="1" ht="16.5" customHeight="1">
      <c r="A126" s="35"/>
      <c r="B126" s="36"/>
      <c r="C126" s="224" t="s">
        <v>181</v>
      </c>
      <c r="D126" s="224" t="s">
        <v>166</v>
      </c>
      <c r="E126" s="225" t="s">
        <v>182</v>
      </c>
      <c r="F126" s="226" t="s">
        <v>183</v>
      </c>
      <c r="G126" s="227" t="s">
        <v>151</v>
      </c>
      <c r="H126" s="228">
        <v>63</v>
      </c>
      <c r="I126" s="229"/>
      <c r="J126" s="230">
        <f>ROUND(I126*H126,2)</f>
        <v>0</v>
      </c>
      <c r="K126" s="226" t="s">
        <v>19</v>
      </c>
      <c r="L126" s="231"/>
      <c r="M126" s="232" t="s">
        <v>19</v>
      </c>
      <c r="N126" s="233" t="s">
        <v>49</v>
      </c>
      <c r="O126" s="65"/>
      <c r="P126" s="183">
        <f>O126*H126</f>
        <v>0</v>
      </c>
      <c r="Q126" s="183">
        <v>5.0000000000000001E-3</v>
      </c>
      <c r="R126" s="183">
        <f>Q126*H126</f>
        <v>0.315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170</v>
      </c>
      <c r="AT126" s="185" t="s">
        <v>166</v>
      </c>
      <c r="AU126" s="185" t="s">
        <v>88</v>
      </c>
      <c r="AY126" s="18" t="s">
        <v>127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86</v>
      </c>
      <c r="BK126" s="186">
        <f>ROUND(I126*H126,2)</f>
        <v>0</v>
      </c>
      <c r="BL126" s="18" t="s">
        <v>133</v>
      </c>
      <c r="BM126" s="185" t="s">
        <v>184</v>
      </c>
    </row>
    <row r="127" spans="1:65" s="13" customFormat="1" ht="11.25">
      <c r="B127" s="187"/>
      <c r="C127" s="188"/>
      <c r="D127" s="189" t="s">
        <v>135</v>
      </c>
      <c r="E127" s="190" t="s">
        <v>19</v>
      </c>
      <c r="F127" s="191" t="s">
        <v>176</v>
      </c>
      <c r="G127" s="188"/>
      <c r="H127" s="192">
        <v>60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135</v>
      </c>
      <c r="AU127" s="198" t="s">
        <v>88</v>
      </c>
      <c r="AV127" s="13" t="s">
        <v>88</v>
      </c>
      <c r="AW127" s="13" t="s">
        <v>37</v>
      </c>
      <c r="AX127" s="13" t="s">
        <v>78</v>
      </c>
      <c r="AY127" s="198" t="s">
        <v>127</v>
      </c>
    </row>
    <row r="128" spans="1:65" s="13" customFormat="1" ht="11.25">
      <c r="B128" s="187"/>
      <c r="C128" s="188"/>
      <c r="D128" s="189" t="s">
        <v>135</v>
      </c>
      <c r="E128" s="190" t="s">
        <v>19</v>
      </c>
      <c r="F128" s="191" t="s">
        <v>178</v>
      </c>
      <c r="G128" s="188"/>
      <c r="H128" s="192">
        <v>2</v>
      </c>
      <c r="I128" s="193"/>
      <c r="J128" s="188"/>
      <c r="K128" s="188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135</v>
      </c>
      <c r="AU128" s="198" t="s">
        <v>88</v>
      </c>
      <c r="AV128" s="13" t="s">
        <v>88</v>
      </c>
      <c r="AW128" s="13" t="s">
        <v>37</v>
      </c>
      <c r="AX128" s="13" t="s">
        <v>78</v>
      </c>
      <c r="AY128" s="198" t="s">
        <v>127</v>
      </c>
    </row>
    <row r="129" spans="1:65" s="13" customFormat="1" ht="11.25">
      <c r="B129" s="187"/>
      <c r="C129" s="188"/>
      <c r="D129" s="189" t="s">
        <v>135</v>
      </c>
      <c r="E129" s="190" t="s">
        <v>19</v>
      </c>
      <c r="F129" s="191" t="s">
        <v>180</v>
      </c>
      <c r="G129" s="188"/>
      <c r="H129" s="192">
        <v>1</v>
      </c>
      <c r="I129" s="193"/>
      <c r="J129" s="188"/>
      <c r="K129" s="188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135</v>
      </c>
      <c r="AU129" s="198" t="s">
        <v>88</v>
      </c>
      <c r="AV129" s="13" t="s">
        <v>88</v>
      </c>
      <c r="AW129" s="13" t="s">
        <v>37</v>
      </c>
      <c r="AX129" s="13" t="s">
        <v>78</v>
      </c>
      <c r="AY129" s="198" t="s">
        <v>127</v>
      </c>
    </row>
    <row r="130" spans="1:65" s="14" customFormat="1" ht="11.25">
      <c r="B130" s="199"/>
      <c r="C130" s="200"/>
      <c r="D130" s="189" t="s">
        <v>135</v>
      </c>
      <c r="E130" s="201" t="s">
        <v>19</v>
      </c>
      <c r="F130" s="202" t="s">
        <v>137</v>
      </c>
      <c r="G130" s="200"/>
      <c r="H130" s="203">
        <v>63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135</v>
      </c>
      <c r="AU130" s="209" t="s">
        <v>88</v>
      </c>
      <c r="AV130" s="14" t="s">
        <v>133</v>
      </c>
      <c r="AW130" s="14" t="s">
        <v>37</v>
      </c>
      <c r="AX130" s="14" t="s">
        <v>86</v>
      </c>
      <c r="AY130" s="209" t="s">
        <v>127</v>
      </c>
    </row>
    <row r="131" spans="1:65" s="2" customFormat="1" ht="16.5" customHeight="1">
      <c r="A131" s="35"/>
      <c r="B131" s="36"/>
      <c r="C131" s="224" t="s">
        <v>185</v>
      </c>
      <c r="D131" s="224" t="s">
        <v>166</v>
      </c>
      <c r="E131" s="225" t="s">
        <v>186</v>
      </c>
      <c r="F131" s="226" t="s">
        <v>187</v>
      </c>
      <c r="G131" s="227" t="s">
        <v>151</v>
      </c>
      <c r="H131" s="228">
        <v>7</v>
      </c>
      <c r="I131" s="229"/>
      <c r="J131" s="230">
        <f>ROUND(I131*H131,2)</f>
        <v>0</v>
      </c>
      <c r="K131" s="226" t="s">
        <v>19</v>
      </c>
      <c r="L131" s="231"/>
      <c r="M131" s="232" t="s">
        <v>19</v>
      </c>
      <c r="N131" s="233" t="s">
        <v>49</v>
      </c>
      <c r="O131" s="65"/>
      <c r="P131" s="183">
        <f>O131*H131</f>
        <v>0</v>
      </c>
      <c r="Q131" s="183">
        <v>5.0000000000000001E-3</v>
      </c>
      <c r="R131" s="183">
        <f>Q131*H131</f>
        <v>3.5000000000000003E-2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170</v>
      </c>
      <c r="AT131" s="185" t="s">
        <v>166</v>
      </c>
      <c r="AU131" s="185" t="s">
        <v>88</v>
      </c>
      <c r="AY131" s="18" t="s">
        <v>127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86</v>
      </c>
      <c r="BK131" s="186">
        <f>ROUND(I131*H131,2)</f>
        <v>0</v>
      </c>
      <c r="BL131" s="18" t="s">
        <v>133</v>
      </c>
      <c r="BM131" s="185" t="s">
        <v>188</v>
      </c>
    </row>
    <row r="132" spans="1:65" s="13" customFormat="1" ht="11.25">
      <c r="B132" s="187"/>
      <c r="C132" s="188"/>
      <c r="D132" s="189" t="s">
        <v>135</v>
      </c>
      <c r="E132" s="190" t="s">
        <v>19</v>
      </c>
      <c r="F132" s="191" t="s">
        <v>177</v>
      </c>
      <c r="G132" s="188"/>
      <c r="H132" s="192">
        <v>5</v>
      </c>
      <c r="I132" s="193"/>
      <c r="J132" s="188"/>
      <c r="K132" s="188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135</v>
      </c>
      <c r="AU132" s="198" t="s">
        <v>88</v>
      </c>
      <c r="AV132" s="13" t="s">
        <v>88</v>
      </c>
      <c r="AW132" s="13" t="s">
        <v>37</v>
      </c>
      <c r="AX132" s="13" t="s">
        <v>78</v>
      </c>
      <c r="AY132" s="198" t="s">
        <v>127</v>
      </c>
    </row>
    <row r="133" spans="1:65" s="13" customFormat="1" ht="11.25">
      <c r="B133" s="187"/>
      <c r="C133" s="188"/>
      <c r="D133" s="189" t="s">
        <v>135</v>
      </c>
      <c r="E133" s="190" t="s">
        <v>19</v>
      </c>
      <c r="F133" s="191" t="s">
        <v>179</v>
      </c>
      <c r="G133" s="188"/>
      <c r="H133" s="192">
        <v>2</v>
      </c>
      <c r="I133" s="193"/>
      <c r="J133" s="188"/>
      <c r="K133" s="188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135</v>
      </c>
      <c r="AU133" s="198" t="s">
        <v>88</v>
      </c>
      <c r="AV133" s="13" t="s">
        <v>88</v>
      </c>
      <c r="AW133" s="13" t="s">
        <v>37</v>
      </c>
      <c r="AX133" s="13" t="s">
        <v>78</v>
      </c>
      <c r="AY133" s="198" t="s">
        <v>127</v>
      </c>
    </row>
    <row r="134" spans="1:65" s="14" customFormat="1" ht="11.25">
      <c r="B134" s="199"/>
      <c r="C134" s="200"/>
      <c r="D134" s="189" t="s">
        <v>135</v>
      </c>
      <c r="E134" s="201" t="s">
        <v>19</v>
      </c>
      <c r="F134" s="202" t="s">
        <v>137</v>
      </c>
      <c r="G134" s="200"/>
      <c r="H134" s="203">
        <v>7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135</v>
      </c>
      <c r="AU134" s="209" t="s">
        <v>88</v>
      </c>
      <c r="AV134" s="14" t="s">
        <v>133</v>
      </c>
      <c r="AW134" s="14" t="s">
        <v>37</v>
      </c>
      <c r="AX134" s="14" t="s">
        <v>86</v>
      </c>
      <c r="AY134" s="209" t="s">
        <v>127</v>
      </c>
    </row>
    <row r="135" spans="1:65" s="2" customFormat="1" ht="16.5" customHeight="1">
      <c r="A135" s="35"/>
      <c r="B135" s="36"/>
      <c r="C135" s="224" t="s">
        <v>189</v>
      </c>
      <c r="D135" s="224" t="s">
        <v>166</v>
      </c>
      <c r="E135" s="225" t="s">
        <v>190</v>
      </c>
      <c r="F135" s="226" t="s">
        <v>191</v>
      </c>
      <c r="G135" s="227" t="s">
        <v>151</v>
      </c>
      <c r="H135" s="228">
        <v>70</v>
      </c>
      <c r="I135" s="229"/>
      <c r="J135" s="230">
        <f>ROUND(I135*H135,2)</f>
        <v>0</v>
      </c>
      <c r="K135" s="226" t="s">
        <v>19</v>
      </c>
      <c r="L135" s="231"/>
      <c r="M135" s="232" t="s">
        <v>19</v>
      </c>
      <c r="N135" s="233" t="s">
        <v>49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170</v>
      </c>
      <c r="AT135" s="185" t="s">
        <v>166</v>
      </c>
      <c r="AU135" s="185" t="s">
        <v>88</v>
      </c>
      <c r="AY135" s="18" t="s">
        <v>127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86</v>
      </c>
      <c r="BK135" s="186">
        <f>ROUND(I135*H135,2)</f>
        <v>0</v>
      </c>
      <c r="BL135" s="18" t="s">
        <v>133</v>
      </c>
      <c r="BM135" s="185" t="s">
        <v>192</v>
      </c>
    </row>
    <row r="136" spans="1:65" s="2" customFormat="1" ht="16.5" customHeight="1">
      <c r="A136" s="35"/>
      <c r="B136" s="36"/>
      <c r="C136" s="174" t="s">
        <v>193</v>
      </c>
      <c r="D136" s="174" t="s">
        <v>129</v>
      </c>
      <c r="E136" s="175" t="s">
        <v>194</v>
      </c>
      <c r="F136" s="176" t="s">
        <v>195</v>
      </c>
      <c r="G136" s="177" t="s">
        <v>132</v>
      </c>
      <c r="H136" s="178">
        <v>0.55300000000000005</v>
      </c>
      <c r="I136" s="179"/>
      <c r="J136" s="180">
        <f>ROUND(I136*H136,2)</f>
        <v>0</v>
      </c>
      <c r="K136" s="176" t="s">
        <v>19</v>
      </c>
      <c r="L136" s="40"/>
      <c r="M136" s="181" t="s">
        <v>19</v>
      </c>
      <c r="N136" s="182" t="s">
        <v>49</v>
      </c>
      <c r="O136" s="65"/>
      <c r="P136" s="183">
        <f>O136*H136</f>
        <v>0</v>
      </c>
      <c r="Q136" s="183">
        <v>2.004</v>
      </c>
      <c r="R136" s="183">
        <f>Q136*H136</f>
        <v>1.1082120000000002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133</v>
      </c>
      <c r="AT136" s="185" t="s">
        <v>129</v>
      </c>
      <c r="AU136" s="185" t="s">
        <v>88</v>
      </c>
      <c r="AY136" s="18" t="s">
        <v>127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86</v>
      </c>
      <c r="BK136" s="186">
        <f>ROUND(I136*H136,2)</f>
        <v>0</v>
      </c>
      <c r="BL136" s="18" t="s">
        <v>133</v>
      </c>
      <c r="BM136" s="185" t="s">
        <v>196</v>
      </c>
    </row>
    <row r="137" spans="1:65" s="13" customFormat="1" ht="11.25">
      <c r="B137" s="187"/>
      <c r="C137" s="188"/>
      <c r="D137" s="189" t="s">
        <v>135</v>
      </c>
      <c r="E137" s="190" t="s">
        <v>19</v>
      </c>
      <c r="F137" s="191" t="s">
        <v>197</v>
      </c>
      <c r="G137" s="188"/>
      <c r="H137" s="192">
        <v>0.55300000000000005</v>
      </c>
      <c r="I137" s="193"/>
      <c r="J137" s="188"/>
      <c r="K137" s="188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135</v>
      </c>
      <c r="AU137" s="198" t="s">
        <v>88</v>
      </c>
      <c r="AV137" s="13" t="s">
        <v>88</v>
      </c>
      <c r="AW137" s="13" t="s">
        <v>37</v>
      </c>
      <c r="AX137" s="13" t="s">
        <v>78</v>
      </c>
      <c r="AY137" s="198" t="s">
        <v>127</v>
      </c>
    </row>
    <row r="138" spans="1:65" s="14" customFormat="1" ht="11.25">
      <c r="B138" s="199"/>
      <c r="C138" s="200"/>
      <c r="D138" s="189" t="s">
        <v>135</v>
      </c>
      <c r="E138" s="201" t="s">
        <v>19</v>
      </c>
      <c r="F138" s="202" t="s">
        <v>137</v>
      </c>
      <c r="G138" s="200"/>
      <c r="H138" s="203">
        <v>0.55300000000000005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135</v>
      </c>
      <c r="AU138" s="209" t="s">
        <v>88</v>
      </c>
      <c r="AV138" s="14" t="s">
        <v>133</v>
      </c>
      <c r="AW138" s="14" t="s">
        <v>37</v>
      </c>
      <c r="AX138" s="14" t="s">
        <v>86</v>
      </c>
      <c r="AY138" s="209" t="s">
        <v>127</v>
      </c>
    </row>
    <row r="139" spans="1:65" s="2" customFormat="1" ht="21.75" customHeight="1">
      <c r="A139" s="35"/>
      <c r="B139" s="36"/>
      <c r="C139" s="174" t="s">
        <v>198</v>
      </c>
      <c r="D139" s="174" t="s">
        <v>129</v>
      </c>
      <c r="E139" s="175" t="s">
        <v>199</v>
      </c>
      <c r="F139" s="176" t="s">
        <v>200</v>
      </c>
      <c r="G139" s="177" t="s">
        <v>132</v>
      </c>
      <c r="H139" s="178">
        <v>3.871</v>
      </c>
      <c r="I139" s="179"/>
      <c r="J139" s="180">
        <f>ROUND(I139*H139,2)</f>
        <v>0</v>
      </c>
      <c r="K139" s="176" t="s">
        <v>19</v>
      </c>
      <c r="L139" s="40"/>
      <c r="M139" s="181" t="s">
        <v>19</v>
      </c>
      <c r="N139" s="182" t="s">
        <v>49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133</v>
      </c>
      <c r="AT139" s="185" t="s">
        <v>129</v>
      </c>
      <c r="AU139" s="185" t="s">
        <v>88</v>
      </c>
      <c r="AY139" s="18" t="s">
        <v>127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86</v>
      </c>
      <c r="BK139" s="186">
        <f>ROUND(I139*H139,2)</f>
        <v>0</v>
      </c>
      <c r="BL139" s="18" t="s">
        <v>133</v>
      </c>
      <c r="BM139" s="185" t="s">
        <v>201</v>
      </c>
    </row>
    <row r="140" spans="1:65" s="13" customFormat="1" ht="11.25">
      <c r="B140" s="187"/>
      <c r="C140" s="188"/>
      <c r="D140" s="189" t="s">
        <v>135</v>
      </c>
      <c r="E140" s="190" t="s">
        <v>19</v>
      </c>
      <c r="F140" s="191" t="s">
        <v>202</v>
      </c>
      <c r="G140" s="188"/>
      <c r="H140" s="192">
        <v>3.871</v>
      </c>
      <c r="I140" s="193"/>
      <c r="J140" s="188"/>
      <c r="K140" s="188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135</v>
      </c>
      <c r="AU140" s="198" t="s">
        <v>88</v>
      </c>
      <c r="AV140" s="13" t="s">
        <v>88</v>
      </c>
      <c r="AW140" s="13" t="s">
        <v>37</v>
      </c>
      <c r="AX140" s="13" t="s">
        <v>86</v>
      </c>
      <c r="AY140" s="198" t="s">
        <v>127</v>
      </c>
    </row>
    <row r="141" spans="1:65" s="2" customFormat="1" ht="16.5" customHeight="1">
      <c r="A141" s="35"/>
      <c r="B141" s="36"/>
      <c r="C141" s="174" t="s">
        <v>203</v>
      </c>
      <c r="D141" s="174" t="s">
        <v>129</v>
      </c>
      <c r="E141" s="175" t="s">
        <v>204</v>
      </c>
      <c r="F141" s="176" t="s">
        <v>205</v>
      </c>
      <c r="G141" s="177" t="s">
        <v>132</v>
      </c>
      <c r="H141" s="178">
        <v>6.9370000000000003</v>
      </c>
      <c r="I141" s="179"/>
      <c r="J141" s="180">
        <f>ROUND(I141*H141,2)</f>
        <v>0</v>
      </c>
      <c r="K141" s="176" t="s">
        <v>19</v>
      </c>
      <c r="L141" s="40"/>
      <c r="M141" s="181" t="s">
        <v>19</v>
      </c>
      <c r="N141" s="182" t="s">
        <v>49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133</v>
      </c>
      <c r="AT141" s="185" t="s">
        <v>129</v>
      </c>
      <c r="AU141" s="185" t="s">
        <v>88</v>
      </c>
      <c r="AY141" s="18" t="s">
        <v>127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86</v>
      </c>
      <c r="BK141" s="186">
        <f>ROUND(I141*H141,2)</f>
        <v>0</v>
      </c>
      <c r="BL141" s="18" t="s">
        <v>133</v>
      </c>
      <c r="BM141" s="185" t="s">
        <v>206</v>
      </c>
    </row>
    <row r="142" spans="1:65" s="13" customFormat="1" ht="11.25">
      <c r="B142" s="187"/>
      <c r="C142" s="188"/>
      <c r="D142" s="189" t="s">
        <v>135</v>
      </c>
      <c r="E142" s="190" t="s">
        <v>19</v>
      </c>
      <c r="F142" s="191" t="s">
        <v>207</v>
      </c>
      <c r="G142" s="188"/>
      <c r="H142" s="192">
        <v>2.722</v>
      </c>
      <c r="I142" s="193"/>
      <c r="J142" s="188"/>
      <c r="K142" s="188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135</v>
      </c>
      <c r="AU142" s="198" t="s">
        <v>88</v>
      </c>
      <c r="AV142" s="13" t="s">
        <v>88</v>
      </c>
      <c r="AW142" s="13" t="s">
        <v>37</v>
      </c>
      <c r="AX142" s="13" t="s">
        <v>78</v>
      </c>
      <c r="AY142" s="198" t="s">
        <v>127</v>
      </c>
    </row>
    <row r="143" spans="1:65" s="13" customFormat="1" ht="11.25">
      <c r="B143" s="187"/>
      <c r="C143" s="188"/>
      <c r="D143" s="189" t="s">
        <v>135</v>
      </c>
      <c r="E143" s="190" t="s">
        <v>19</v>
      </c>
      <c r="F143" s="191" t="s">
        <v>208</v>
      </c>
      <c r="G143" s="188"/>
      <c r="H143" s="192">
        <v>1</v>
      </c>
      <c r="I143" s="193"/>
      <c r="J143" s="188"/>
      <c r="K143" s="188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135</v>
      </c>
      <c r="AU143" s="198" t="s">
        <v>88</v>
      </c>
      <c r="AV143" s="13" t="s">
        <v>88</v>
      </c>
      <c r="AW143" s="13" t="s">
        <v>37</v>
      </c>
      <c r="AX143" s="13" t="s">
        <v>78</v>
      </c>
      <c r="AY143" s="198" t="s">
        <v>127</v>
      </c>
    </row>
    <row r="144" spans="1:65" s="13" customFormat="1" ht="11.25">
      <c r="B144" s="187"/>
      <c r="C144" s="188"/>
      <c r="D144" s="189" t="s">
        <v>135</v>
      </c>
      <c r="E144" s="190" t="s">
        <v>19</v>
      </c>
      <c r="F144" s="191" t="s">
        <v>209</v>
      </c>
      <c r="G144" s="188"/>
      <c r="H144" s="192">
        <v>3.2149999999999999</v>
      </c>
      <c r="I144" s="193"/>
      <c r="J144" s="188"/>
      <c r="K144" s="188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135</v>
      </c>
      <c r="AU144" s="198" t="s">
        <v>88</v>
      </c>
      <c r="AV144" s="13" t="s">
        <v>88</v>
      </c>
      <c r="AW144" s="13" t="s">
        <v>37</v>
      </c>
      <c r="AX144" s="13" t="s">
        <v>78</v>
      </c>
      <c r="AY144" s="198" t="s">
        <v>127</v>
      </c>
    </row>
    <row r="145" spans="1:65" s="14" customFormat="1" ht="11.25">
      <c r="B145" s="199"/>
      <c r="C145" s="200"/>
      <c r="D145" s="189" t="s">
        <v>135</v>
      </c>
      <c r="E145" s="201" t="s">
        <v>19</v>
      </c>
      <c r="F145" s="202" t="s">
        <v>137</v>
      </c>
      <c r="G145" s="200"/>
      <c r="H145" s="203">
        <v>6.9369999999999994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135</v>
      </c>
      <c r="AU145" s="209" t="s">
        <v>88</v>
      </c>
      <c r="AV145" s="14" t="s">
        <v>133</v>
      </c>
      <c r="AW145" s="14" t="s">
        <v>37</v>
      </c>
      <c r="AX145" s="14" t="s">
        <v>86</v>
      </c>
      <c r="AY145" s="209" t="s">
        <v>127</v>
      </c>
    </row>
    <row r="146" spans="1:65" s="2" customFormat="1" ht="16.5" customHeight="1">
      <c r="A146" s="35"/>
      <c r="B146" s="36"/>
      <c r="C146" s="224" t="s">
        <v>8</v>
      </c>
      <c r="D146" s="224" t="s">
        <v>166</v>
      </c>
      <c r="E146" s="225" t="s">
        <v>210</v>
      </c>
      <c r="F146" s="226" t="s">
        <v>211</v>
      </c>
      <c r="G146" s="227" t="s">
        <v>212</v>
      </c>
      <c r="H146" s="228">
        <v>9.0180000000000007</v>
      </c>
      <c r="I146" s="229"/>
      <c r="J146" s="230">
        <f>ROUND(I146*H146,2)</f>
        <v>0</v>
      </c>
      <c r="K146" s="226" t="s">
        <v>19</v>
      </c>
      <c r="L146" s="231"/>
      <c r="M146" s="232" t="s">
        <v>19</v>
      </c>
      <c r="N146" s="233" t="s">
        <v>49</v>
      </c>
      <c r="O146" s="65"/>
      <c r="P146" s="183">
        <f>O146*H146</f>
        <v>0</v>
      </c>
      <c r="Q146" s="183">
        <v>1</v>
      </c>
      <c r="R146" s="183">
        <f>Q146*H146</f>
        <v>9.0180000000000007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170</v>
      </c>
      <c r="AT146" s="185" t="s">
        <v>166</v>
      </c>
      <c r="AU146" s="185" t="s">
        <v>88</v>
      </c>
      <c r="AY146" s="18" t="s">
        <v>127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86</v>
      </c>
      <c r="BK146" s="186">
        <f>ROUND(I146*H146,2)</f>
        <v>0</v>
      </c>
      <c r="BL146" s="18" t="s">
        <v>133</v>
      </c>
      <c r="BM146" s="185" t="s">
        <v>213</v>
      </c>
    </row>
    <row r="147" spans="1:65" s="13" customFormat="1" ht="11.25">
      <c r="B147" s="187"/>
      <c r="C147" s="188"/>
      <c r="D147" s="189" t="s">
        <v>135</v>
      </c>
      <c r="E147" s="190" t="s">
        <v>19</v>
      </c>
      <c r="F147" s="191" t="s">
        <v>214</v>
      </c>
      <c r="G147" s="188"/>
      <c r="H147" s="192">
        <v>9.0180000000000007</v>
      </c>
      <c r="I147" s="193"/>
      <c r="J147" s="188"/>
      <c r="K147" s="188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135</v>
      </c>
      <c r="AU147" s="198" t="s">
        <v>88</v>
      </c>
      <c r="AV147" s="13" t="s">
        <v>88</v>
      </c>
      <c r="AW147" s="13" t="s">
        <v>37</v>
      </c>
      <c r="AX147" s="13" t="s">
        <v>86</v>
      </c>
      <c r="AY147" s="198" t="s">
        <v>127</v>
      </c>
    </row>
    <row r="148" spans="1:65" s="2" customFormat="1" ht="16.5" customHeight="1">
      <c r="A148" s="35"/>
      <c r="B148" s="36"/>
      <c r="C148" s="174" t="s">
        <v>215</v>
      </c>
      <c r="D148" s="174" t="s">
        <v>129</v>
      </c>
      <c r="E148" s="175" t="s">
        <v>216</v>
      </c>
      <c r="F148" s="176" t="s">
        <v>217</v>
      </c>
      <c r="G148" s="177" t="s">
        <v>132</v>
      </c>
      <c r="H148" s="178">
        <v>0.6</v>
      </c>
      <c r="I148" s="179"/>
      <c r="J148" s="180">
        <f>ROUND(I148*H148,2)</f>
        <v>0</v>
      </c>
      <c r="K148" s="176" t="s">
        <v>19</v>
      </c>
      <c r="L148" s="40"/>
      <c r="M148" s="181" t="s">
        <v>19</v>
      </c>
      <c r="N148" s="182" t="s">
        <v>49</v>
      </c>
      <c r="O148" s="65"/>
      <c r="P148" s="183">
        <f>O148*H148</f>
        <v>0</v>
      </c>
      <c r="Q148" s="183">
        <v>2.2563399999999998</v>
      </c>
      <c r="R148" s="183">
        <f>Q148*H148</f>
        <v>1.3538039999999998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133</v>
      </c>
      <c r="AT148" s="185" t="s">
        <v>129</v>
      </c>
      <c r="AU148" s="185" t="s">
        <v>88</v>
      </c>
      <c r="AY148" s="18" t="s">
        <v>127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86</v>
      </c>
      <c r="BK148" s="186">
        <f>ROUND(I148*H148,2)</f>
        <v>0</v>
      </c>
      <c r="BL148" s="18" t="s">
        <v>133</v>
      </c>
      <c r="BM148" s="185" t="s">
        <v>218</v>
      </c>
    </row>
    <row r="149" spans="1:65" s="13" customFormat="1" ht="11.25">
      <c r="B149" s="187"/>
      <c r="C149" s="188"/>
      <c r="D149" s="189" t="s">
        <v>135</v>
      </c>
      <c r="E149" s="190" t="s">
        <v>19</v>
      </c>
      <c r="F149" s="191" t="s">
        <v>219</v>
      </c>
      <c r="G149" s="188"/>
      <c r="H149" s="192">
        <v>0.6</v>
      </c>
      <c r="I149" s="193"/>
      <c r="J149" s="188"/>
      <c r="K149" s="188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135</v>
      </c>
      <c r="AU149" s="198" t="s">
        <v>88</v>
      </c>
      <c r="AV149" s="13" t="s">
        <v>88</v>
      </c>
      <c r="AW149" s="13" t="s">
        <v>37</v>
      </c>
      <c r="AX149" s="13" t="s">
        <v>78</v>
      </c>
      <c r="AY149" s="198" t="s">
        <v>127</v>
      </c>
    </row>
    <row r="150" spans="1:65" s="14" customFormat="1" ht="11.25">
      <c r="B150" s="199"/>
      <c r="C150" s="200"/>
      <c r="D150" s="189" t="s">
        <v>135</v>
      </c>
      <c r="E150" s="201" t="s">
        <v>19</v>
      </c>
      <c r="F150" s="202" t="s">
        <v>137</v>
      </c>
      <c r="G150" s="200"/>
      <c r="H150" s="203">
        <v>0.6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135</v>
      </c>
      <c r="AU150" s="209" t="s">
        <v>88</v>
      </c>
      <c r="AV150" s="14" t="s">
        <v>133</v>
      </c>
      <c r="AW150" s="14" t="s">
        <v>37</v>
      </c>
      <c r="AX150" s="14" t="s">
        <v>86</v>
      </c>
      <c r="AY150" s="209" t="s">
        <v>127</v>
      </c>
    </row>
    <row r="151" spans="1:65" s="12" customFormat="1" ht="22.9" customHeight="1">
      <c r="B151" s="158"/>
      <c r="C151" s="159"/>
      <c r="D151" s="160" t="s">
        <v>77</v>
      </c>
      <c r="E151" s="172" t="s">
        <v>157</v>
      </c>
      <c r="F151" s="172" t="s">
        <v>220</v>
      </c>
      <c r="G151" s="159"/>
      <c r="H151" s="159"/>
      <c r="I151" s="162"/>
      <c r="J151" s="173">
        <f>BK151</f>
        <v>0</v>
      </c>
      <c r="K151" s="159"/>
      <c r="L151" s="164"/>
      <c r="M151" s="165"/>
      <c r="N151" s="166"/>
      <c r="O151" s="166"/>
      <c r="P151" s="167">
        <f>SUM(P152:P155)</f>
        <v>0</v>
      </c>
      <c r="Q151" s="166"/>
      <c r="R151" s="167">
        <f>SUM(R152:R155)</f>
        <v>2.2394664999999998</v>
      </c>
      <c r="S151" s="166"/>
      <c r="T151" s="168">
        <f>SUM(T152:T155)</f>
        <v>0</v>
      </c>
      <c r="AR151" s="169" t="s">
        <v>86</v>
      </c>
      <c r="AT151" s="170" t="s">
        <v>77</v>
      </c>
      <c r="AU151" s="170" t="s">
        <v>86</v>
      </c>
      <c r="AY151" s="169" t="s">
        <v>127</v>
      </c>
      <c r="BK151" s="171">
        <f>SUM(BK152:BK155)</f>
        <v>0</v>
      </c>
    </row>
    <row r="152" spans="1:65" s="2" customFormat="1" ht="36">
      <c r="A152" s="35"/>
      <c r="B152" s="36"/>
      <c r="C152" s="174" t="s">
        <v>221</v>
      </c>
      <c r="D152" s="174" t="s">
        <v>129</v>
      </c>
      <c r="E152" s="175" t="s">
        <v>222</v>
      </c>
      <c r="F152" s="176" t="s">
        <v>223</v>
      </c>
      <c r="G152" s="177" t="s">
        <v>145</v>
      </c>
      <c r="H152" s="178">
        <v>8.2149999999999999</v>
      </c>
      <c r="I152" s="179"/>
      <c r="J152" s="180">
        <f>ROUND(I152*H152,2)</f>
        <v>0</v>
      </c>
      <c r="K152" s="176" t="s">
        <v>19</v>
      </c>
      <c r="L152" s="40"/>
      <c r="M152" s="181" t="s">
        <v>19</v>
      </c>
      <c r="N152" s="182" t="s">
        <v>49</v>
      </c>
      <c r="O152" s="65"/>
      <c r="P152" s="183">
        <f>O152*H152</f>
        <v>0</v>
      </c>
      <c r="Q152" s="183">
        <v>0.14610000000000001</v>
      </c>
      <c r="R152" s="183">
        <f>Q152*H152</f>
        <v>1.2002115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133</v>
      </c>
      <c r="AT152" s="185" t="s">
        <v>129</v>
      </c>
      <c r="AU152" s="185" t="s">
        <v>88</v>
      </c>
      <c r="AY152" s="18" t="s">
        <v>127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86</v>
      </c>
      <c r="BK152" s="186">
        <f>ROUND(I152*H152,2)</f>
        <v>0</v>
      </c>
      <c r="BL152" s="18" t="s">
        <v>133</v>
      </c>
      <c r="BM152" s="185" t="s">
        <v>224</v>
      </c>
    </row>
    <row r="153" spans="1:65" s="13" customFormat="1" ht="11.25">
      <c r="B153" s="187"/>
      <c r="C153" s="188"/>
      <c r="D153" s="189" t="s">
        <v>135</v>
      </c>
      <c r="E153" s="190" t="s">
        <v>19</v>
      </c>
      <c r="F153" s="191" t="s">
        <v>225</v>
      </c>
      <c r="G153" s="188"/>
      <c r="H153" s="192">
        <v>8.2149999999999999</v>
      </c>
      <c r="I153" s="193"/>
      <c r="J153" s="188"/>
      <c r="K153" s="188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135</v>
      </c>
      <c r="AU153" s="198" t="s">
        <v>88</v>
      </c>
      <c r="AV153" s="13" t="s">
        <v>88</v>
      </c>
      <c r="AW153" s="13" t="s">
        <v>37</v>
      </c>
      <c r="AX153" s="13" t="s">
        <v>86</v>
      </c>
      <c r="AY153" s="198" t="s">
        <v>127</v>
      </c>
    </row>
    <row r="154" spans="1:65" s="2" customFormat="1" ht="16.5" customHeight="1">
      <c r="A154" s="35"/>
      <c r="B154" s="36"/>
      <c r="C154" s="224" t="s">
        <v>226</v>
      </c>
      <c r="D154" s="224" t="s">
        <v>166</v>
      </c>
      <c r="E154" s="225" t="s">
        <v>227</v>
      </c>
      <c r="F154" s="226" t="s">
        <v>228</v>
      </c>
      <c r="G154" s="227" t="s">
        <v>145</v>
      </c>
      <c r="H154" s="228">
        <v>9.0370000000000008</v>
      </c>
      <c r="I154" s="229"/>
      <c r="J154" s="230">
        <f>ROUND(I154*H154,2)</f>
        <v>0</v>
      </c>
      <c r="K154" s="226" t="s">
        <v>19</v>
      </c>
      <c r="L154" s="231"/>
      <c r="M154" s="232" t="s">
        <v>19</v>
      </c>
      <c r="N154" s="233" t="s">
        <v>49</v>
      </c>
      <c r="O154" s="65"/>
      <c r="P154" s="183">
        <f>O154*H154</f>
        <v>0</v>
      </c>
      <c r="Q154" s="183">
        <v>0.115</v>
      </c>
      <c r="R154" s="183">
        <f>Q154*H154</f>
        <v>1.039255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170</v>
      </c>
      <c r="AT154" s="185" t="s">
        <v>166</v>
      </c>
      <c r="AU154" s="185" t="s">
        <v>88</v>
      </c>
      <c r="AY154" s="18" t="s">
        <v>127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86</v>
      </c>
      <c r="BK154" s="186">
        <f>ROUND(I154*H154,2)</f>
        <v>0</v>
      </c>
      <c r="BL154" s="18" t="s">
        <v>133</v>
      </c>
      <c r="BM154" s="185" t="s">
        <v>229</v>
      </c>
    </row>
    <row r="155" spans="1:65" s="13" customFormat="1" ht="11.25">
      <c r="B155" s="187"/>
      <c r="C155" s="188"/>
      <c r="D155" s="189" t="s">
        <v>135</v>
      </c>
      <c r="E155" s="190" t="s">
        <v>19</v>
      </c>
      <c r="F155" s="191" t="s">
        <v>230</v>
      </c>
      <c r="G155" s="188"/>
      <c r="H155" s="192">
        <v>9.0370000000000008</v>
      </c>
      <c r="I155" s="193"/>
      <c r="J155" s="188"/>
      <c r="K155" s="188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135</v>
      </c>
      <c r="AU155" s="198" t="s">
        <v>88</v>
      </c>
      <c r="AV155" s="13" t="s">
        <v>88</v>
      </c>
      <c r="AW155" s="13" t="s">
        <v>37</v>
      </c>
      <c r="AX155" s="13" t="s">
        <v>86</v>
      </c>
      <c r="AY155" s="198" t="s">
        <v>127</v>
      </c>
    </row>
    <row r="156" spans="1:65" s="12" customFormat="1" ht="22.9" customHeight="1">
      <c r="B156" s="158"/>
      <c r="C156" s="159"/>
      <c r="D156" s="160" t="s">
        <v>77</v>
      </c>
      <c r="E156" s="172" t="s">
        <v>170</v>
      </c>
      <c r="F156" s="172" t="s">
        <v>231</v>
      </c>
      <c r="G156" s="159"/>
      <c r="H156" s="159"/>
      <c r="I156" s="162"/>
      <c r="J156" s="173">
        <f>BK156</f>
        <v>0</v>
      </c>
      <c r="K156" s="159"/>
      <c r="L156" s="164"/>
      <c r="M156" s="165"/>
      <c r="N156" s="166"/>
      <c r="O156" s="166"/>
      <c r="P156" s="167">
        <f>SUM(P157:P158)</f>
        <v>0</v>
      </c>
      <c r="Q156" s="166"/>
      <c r="R156" s="167">
        <f>SUM(R157:R158)</f>
        <v>7.4700000000000001E-3</v>
      </c>
      <c r="S156" s="166"/>
      <c r="T156" s="168">
        <f>SUM(T157:T158)</f>
        <v>0</v>
      </c>
      <c r="AR156" s="169" t="s">
        <v>86</v>
      </c>
      <c r="AT156" s="170" t="s">
        <v>77</v>
      </c>
      <c r="AU156" s="170" t="s">
        <v>86</v>
      </c>
      <c r="AY156" s="169" t="s">
        <v>127</v>
      </c>
      <c r="BK156" s="171">
        <f>SUM(BK157:BK158)</f>
        <v>0</v>
      </c>
    </row>
    <row r="157" spans="1:65" s="2" customFormat="1" ht="16.5" customHeight="1">
      <c r="A157" s="35"/>
      <c r="B157" s="36"/>
      <c r="C157" s="174" t="s">
        <v>232</v>
      </c>
      <c r="D157" s="174" t="s">
        <v>129</v>
      </c>
      <c r="E157" s="175" t="s">
        <v>233</v>
      </c>
      <c r="F157" s="176" t="s">
        <v>234</v>
      </c>
      <c r="G157" s="177" t="s">
        <v>169</v>
      </c>
      <c r="H157" s="178">
        <v>1</v>
      </c>
      <c r="I157" s="179"/>
      <c r="J157" s="180">
        <f>ROUND(I157*H157,2)</f>
        <v>0</v>
      </c>
      <c r="K157" s="176" t="s">
        <v>19</v>
      </c>
      <c r="L157" s="40"/>
      <c r="M157" s="181" t="s">
        <v>19</v>
      </c>
      <c r="N157" s="182" t="s">
        <v>49</v>
      </c>
      <c r="O157" s="65"/>
      <c r="P157" s="183">
        <f>O157*H157</f>
        <v>0</v>
      </c>
      <c r="Q157" s="183">
        <v>8.7000000000000001E-4</v>
      </c>
      <c r="R157" s="183">
        <f>Q157*H157</f>
        <v>8.7000000000000001E-4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133</v>
      </c>
      <c r="AT157" s="185" t="s">
        <v>129</v>
      </c>
      <c r="AU157" s="185" t="s">
        <v>88</v>
      </c>
      <c r="AY157" s="18" t="s">
        <v>127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86</v>
      </c>
      <c r="BK157" s="186">
        <f>ROUND(I157*H157,2)</f>
        <v>0</v>
      </c>
      <c r="BL157" s="18" t="s">
        <v>133</v>
      </c>
      <c r="BM157" s="185" t="s">
        <v>235</v>
      </c>
    </row>
    <row r="158" spans="1:65" s="2" customFormat="1" ht="16.5" customHeight="1">
      <c r="A158" s="35"/>
      <c r="B158" s="36"/>
      <c r="C158" s="224" t="s">
        <v>236</v>
      </c>
      <c r="D158" s="224" t="s">
        <v>166</v>
      </c>
      <c r="E158" s="225" t="s">
        <v>237</v>
      </c>
      <c r="F158" s="226" t="s">
        <v>238</v>
      </c>
      <c r="G158" s="227" t="s">
        <v>169</v>
      </c>
      <c r="H158" s="228">
        <v>1</v>
      </c>
      <c r="I158" s="229"/>
      <c r="J158" s="230">
        <f>ROUND(I158*H158,2)</f>
        <v>0</v>
      </c>
      <c r="K158" s="226" t="s">
        <v>19</v>
      </c>
      <c r="L158" s="231"/>
      <c r="M158" s="232" t="s">
        <v>19</v>
      </c>
      <c r="N158" s="233" t="s">
        <v>49</v>
      </c>
      <c r="O158" s="65"/>
      <c r="P158" s="183">
        <f>O158*H158</f>
        <v>0</v>
      </c>
      <c r="Q158" s="183">
        <v>6.6E-3</v>
      </c>
      <c r="R158" s="183">
        <f>Q158*H158</f>
        <v>6.6E-3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170</v>
      </c>
      <c r="AT158" s="185" t="s">
        <v>166</v>
      </c>
      <c r="AU158" s="185" t="s">
        <v>88</v>
      </c>
      <c r="AY158" s="18" t="s">
        <v>127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86</v>
      </c>
      <c r="BK158" s="186">
        <f>ROUND(I158*H158,2)</f>
        <v>0</v>
      </c>
      <c r="BL158" s="18" t="s">
        <v>133</v>
      </c>
      <c r="BM158" s="185" t="s">
        <v>239</v>
      </c>
    </row>
    <row r="159" spans="1:65" s="12" customFormat="1" ht="22.9" customHeight="1">
      <c r="B159" s="158"/>
      <c r="C159" s="159"/>
      <c r="D159" s="160" t="s">
        <v>77</v>
      </c>
      <c r="E159" s="172" t="s">
        <v>181</v>
      </c>
      <c r="F159" s="172" t="s">
        <v>240</v>
      </c>
      <c r="G159" s="159"/>
      <c r="H159" s="159"/>
      <c r="I159" s="162"/>
      <c r="J159" s="173">
        <f>BK159</f>
        <v>0</v>
      </c>
      <c r="K159" s="159"/>
      <c r="L159" s="164"/>
      <c r="M159" s="165"/>
      <c r="N159" s="166"/>
      <c r="O159" s="166"/>
      <c r="P159" s="167">
        <f>SUM(P160:P162)</f>
        <v>0</v>
      </c>
      <c r="Q159" s="166"/>
      <c r="R159" s="167">
        <f>SUM(R160:R162)</f>
        <v>1.5474000000000001</v>
      </c>
      <c r="S159" s="166"/>
      <c r="T159" s="168">
        <f>SUM(T160:T162)</f>
        <v>0</v>
      </c>
      <c r="AR159" s="169" t="s">
        <v>86</v>
      </c>
      <c r="AT159" s="170" t="s">
        <v>77</v>
      </c>
      <c r="AU159" s="170" t="s">
        <v>86</v>
      </c>
      <c r="AY159" s="169" t="s">
        <v>127</v>
      </c>
      <c r="BK159" s="171">
        <f>SUM(BK160:BK162)</f>
        <v>0</v>
      </c>
    </row>
    <row r="160" spans="1:65" s="2" customFormat="1" ht="24">
      <c r="A160" s="35"/>
      <c r="B160" s="36"/>
      <c r="C160" s="174" t="s">
        <v>7</v>
      </c>
      <c r="D160" s="174" t="s">
        <v>129</v>
      </c>
      <c r="E160" s="175" t="s">
        <v>241</v>
      </c>
      <c r="F160" s="176" t="s">
        <v>242</v>
      </c>
      <c r="G160" s="177" t="s">
        <v>151</v>
      </c>
      <c r="H160" s="178">
        <v>12</v>
      </c>
      <c r="I160" s="179"/>
      <c r="J160" s="180">
        <f>ROUND(I160*H160,2)</f>
        <v>0</v>
      </c>
      <c r="K160" s="176" t="s">
        <v>19</v>
      </c>
      <c r="L160" s="40"/>
      <c r="M160" s="181" t="s">
        <v>19</v>
      </c>
      <c r="N160" s="182" t="s">
        <v>49</v>
      </c>
      <c r="O160" s="65"/>
      <c r="P160" s="183">
        <f>O160*H160</f>
        <v>0</v>
      </c>
      <c r="Q160" s="183">
        <v>0.10095</v>
      </c>
      <c r="R160" s="183">
        <f>Q160*H160</f>
        <v>1.2114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133</v>
      </c>
      <c r="AT160" s="185" t="s">
        <v>129</v>
      </c>
      <c r="AU160" s="185" t="s">
        <v>88</v>
      </c>
      <c r="AY160" s="18" t="s">
        <v>127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86</v>
      </c>
      <c r="BK160" s="186">
        <f>ROUND(I160*H160,2)</f>
        <v>0</v>
      </c>
      <c r="BL160" s="18" t="s">
        <v>133</v>
      </c>
      <c r="BM160" s="185" t="s">
        <v>243</v>
      </c>
    </row>
    <row r="161" spans="1:65" s="13" customFormat="1" ht="11.25">
      <c r="B161" s="187"/>
      <c r="C161" s="188"/>
      <c r="D161" s="189" t="s">
        <v>135</v>
      </c>
      <c r="E161" s="190" t="s">
        <v>19</v>
      </c>
      <c r="F161" s="191" t="s">
        <v>244</v>
      </c>
      <c r="G161" s="188"/>
      <c r="H161" s="192">
        <v>12</v>
      </c>
      <c r="I161" s="193"/>
      <c r="J161" s="188"/>
      <c r="K161" s="188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135</v>
      </c>
      <c r="AU161" s="198" t="s">
        <v>88</v>
      </c>
      <c r="AV161" s="13" t="s">
        <v>88</v>
      </c>
      <c r="AW161" s="13" t="s">
        <v>37</v>
      </c>
      <c r="AX161" s="13" t="s">
        <v>86</v>
      </c>
      <c r="AY161" s="198" t="s">
        <v>127</v>
      </c>
    </row>
    <row r="162" spans="1:65" s="2" customFormat="1" ht="16.5" customHeight="1">
      <c r="A162" s="35"/>
      <c r="B162" s="36"/>
      <c r="C162" s="224" t="s">
        <v>245</v>
      </c>
      <c r="D162" s="224" t="s">
        <v>166</v>
      </c>
      <c r="E162" s="225" t="s">
        <v>246</v>
      </c>
      <c r="F162" s="226" t="s">
        <v>247</v>
      </c>
      <c r="G162" s="227" t="s">
        <v>151</v>
      </c>
      <c r="H162" s="228">
        <v>12</v>
      </c>
      <c r="I162" s="229"/>
      <c r="J162" s="230">
        <f>ROUND(I162*H162,2)</f>
        <v>0</v>
      </c>
      <c r="K162" s="226" t="s">
        <v>19</v>
      </c>
      <c r="L162" s="231"/>
      <c r="M162" s="232" t="s">
        <v>19</v>
      </c>
      <c r="N162" s="233" t="s">
        <v>49</v>
      </c>
      <c r="O162" s="65"/>
      <c r="P162" s="183">
        <f>O162*H162</f>
        <v>0</v>
      </c>
      <c r="Q162" s="183">
        <v>2.8000000000000001E-2</v>
      </c>
      <c r="R162" s="183">
        <f>Q162*H162</f>
        <v>0.33600000000000002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170</v>
      </c>
      <c r="AT162" s="185" t="s">
        <v>166</v>
      </c>
      <c r="AU162" s="185" t="s">
        <v>88</v>
      </c>
      <c r="AY162" s="18" t="s">
        <v>127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86</v>
      </c>
      <c r="BK162" s="186">
        <f>ROUND(I162*H162,2)</f>
        <v>0</v>
      </c>
      <c r="BL162" s="18" t="s">
        <v>133</v>
      </c>
      <c r="BM162" s="185" t="s">
        <v>248</v>
      </c>
    </row>
    <row r="163" spans="1:65" s="12" customFormat="1" ht="22.9" customHeight="1">
      <c r="B163" s="158"/>
      <c r="C163" s="159"/>
      <c r="D163" s="160" t="s">
        <v>77</v>
      </c>
      <c r="E163" s="172" t="s">
        <v>249</v>
      </c>
      <c r="F163" s="172" t="s">
        <v>250</v>
      </c>
      <c r="G163" s="159"/>
      <c r="H163" s="159"/>
      <c r="I163" s="162"/>
      <c r="J163" s="173">
        <f>BK163</f>
        <v>0</v>
      </c>
      <c r="K163" s="159"/>
      <c r="L163" s="164"/>
      <c r="M163" s="165"/>
      <c r="N163" s="166"/>
      <c r="O163" s="166"/>
      <c r="P163" s="167">
        <f>SUM(P164:P165)</f>
        <v>0</v>
      </c>
      <c r="Q163" s="166"/>
      <c r="R163" s="167">
        <f>SUM(R164:R165)</f>
        <v>0</v>
      </c>
      <c r="S163" s="166"/>
      <c r="T163" s="168">
        <f>SUM(T164:T165)</f>
        <v>0</v>
      </c>
      <c r="AR163" s="169" t="s">
        <v>86</v>
      </c>
      <c r="AT163" s="170" t="s">
        <v>77</v>
      </c>
      <c r="AU163" s="170" t="s">
        <v>86</v>
      </c>
      <c r="AY163" s="169" t="s">
        <v>127</v>
      </c>
      <c r="BK163" s="171">
        <f>SUM(BK164:BK165)</f>
        <v>0</v>
      </c>
    </row>
    <row r="164" spans="1:65" s="2" customFormat="1" ht="24">
      <c r="A164" s="35"/>
      <c r="B164" s="36"/>
      <c r="C164" s="174" t="s">
        <v>251</v>
      </c>
      <c r="D164" s="174" t="s">
        <v>129</v>
      </c>
      <c r="E164" s="175" t="s">
        <v>252</v>
      </c>
      <c r="F164" s="176" t="s">
        <v>253</v>
      </c>
      <c r="G164" s="177" t="s">
        <v>212</v>
      </c>
      <c r="H164" s="178">
        <v>15.791</v>
      </c>
      <c r="I164" s="179"/>
      <c r="J164" s="180">
        <f>ROUND(I164*H164,2)</f>
        <v>0</v>
      </c>
      <c r="K164" s="176" t="s">
        <v>19</v>
      </c>
      <c r="L164" s="40"/>
      <c r="M164" s="181" t="s">
        <v>19</v>
      </c>
      <c r="N164" s="182" t="s">
        <v>49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133</v>
      </c>
      <c r="AT164" s="185" t="s">
        <v>129</v>
      </c>
      <c r="AU164" s="185" t="s">
        <v>88</v>
      </c>
      <c r="AY164" s="18" t="s">
        <v>127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86</v>
      </c>
      <c r="BK164" s="186">
        <f>ROUND(I164*H164,2)</f>
        <v>0</v>
      </c>
      <c r="BL164" s="18" t="s">
        <v>133</v>
      </c>
      <c r="BM164" s="185" t="s">
        <v>254</v>
      </c>
    </row>
    <row r="165" spans="1:65" s="2" customFormat="1" ht="24">
      <c r="A165" s="35"/>
      <c r="B165" s="36"/>
      <c r="C165" s="174" t="s">
        <v>255</v>
      </c>
      <c r="D165" s="174" t="s">
        <v>129</v>
      </c>
      <c r="E165" s="175" t="s">
        <v>256</v>
      </c>
      <c r="F165" s="176" t="s">
        <v>257</v>
      </c>
      <c r="G165" s="177" t="s">
        <v>212</v>
      </c>
      <c r="H165" s="178">
        <v>15.791</v>
      </c>
      <c r="I165" s="179"/>
      <c r="J165" s="180">
        <f>ROUND(I165*H165,2)</f>
        <v>0</v>
      </c>
      <c r="K165" s="176" t="s">
        <v>19</v>
      </c>
      <c r="L165" s="40"/>
      <c r="M165" s="181" t="s">
        <v>19</v>
      </c>
      <c r="N165" s="182" t="s">
        <v>49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133</v>
      </c>
      <c r="AT165" s="185" t="s">
        <v>129</v>
      </c>
      <c r="AU165" s="185" t="s">
        <v>88</v>
      </c>
      <c r="AY165" s="18" t="s">
        <v>127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86</v>
      </c>
      <c r="BK165" s="186">
        <f>ROUND(I165*H165,2)</f>
        <v>0</v>
      </c>
      <c r="BL165" s="18" t="s">
        <v>133</v>
      </c>
      <c r="BM165" s="185" t="s">
        <v>258</v>
      </c>
    </row>
    <row r="166" spans="1:65" s="12" customFormat="1" ht="25.9" customHeight="1">
      <c r="B166" s="158"/>
      <c r="C166" s="159"/>
      <c r="D166" s="160" t="s">
        <v>77</v>
      </c>
      <c r="E166" s="161" t="s">
        <v>259</v>
      </c>
      <c r="F166" s="161" t="s">
        <v>260</v>
      </c>
      <c r="G166" s="159"/>
      <c r="H166" s="159"/>
      <c r="I166" s="162"/>
      <c r="J166" s="163">
        <f>BK166</f>
        <v>0</v>
      </c>
      <c r="K166" s="159"/>
      <c r="L166" s="164"/>
      <c r="M166" s="165"/>
      <c r="N166" s="166"/>
      <c r="O166" s="166"/>
      <c r="P166" s="167">
        <f>P167</f>
        <v>0</v>
      </c>
      <c r="Q166" s="166"/>
      <c r="R166" s="167">
        <f>R167</f>
        <v>3.0000000000000001E-5</v>
      </c>
      <c r="S166" s="166"/>
      <c r="T166" s="168">
        <f>T167</f>
        <v>0</v>
      </c>
      <c r="AR166" s="169" t="s">
        <v>88</v>
      </c>
      <c r="AT166" s="170" t="s">
        <v>77</v>
      </c>
      <c r="AU166" s="170" t="s">
        <v>78</v>
      </c>
      <c r="AY166" s="169" t="s">
        <v>127</v>
      </c>
      <c r="BK166" s="171">
        <f>BK167</f>
        <v>0</v>
      </c>
    </row>
    <row r="167" spans="1:65" s="12" customFormat="1" ht="22.9" customHeight="1">
      <c r="B167" s="158"/>
      <c r="C167" s="159"/>
      <c r="D167" s="160" t="s">
        <v>77</v>
      </c>
      <c r="E167" s="172" t="s">
        <v>261</v>
      </c>
      <c r="F167" s="172" t="s">
        <v>262</v>
      </c>
      <c r="G167" s="159"/>
      <c r="H167" s="159"/>
      <c r="I167" s="162"/>
      <c r="J167" s="173">
        <f>BK167</f>
        <v>0</v>
      </c>
      <c r="K167" s="159"/>
      <c r="L167" s="164"/>
      <c r="M167" s="165"/>
      <c r="N167" s="166"/>
      <c r="O167" s="166"/>
      <c r="P167" s="167">
        <f>SUM(P168:P170)</f>
        <v>0</v>
      </c>
      <c r="Q167" s="166"/>
      <c r="R167" s="167">
        <f>SUM(R168:R170)</f>
        <v>3.0000000000000001E-5</v>
      </c>
      <c r="S167" s="166"/>
      <c r="T167" s="168">
        <f>SUM(T168:T170)</f>
        <v>0</v>
      </c>
      <c r="AR167" s="169" t="s">
        <v>88</v>
      </c>
      <c r="AT167" s="170" t="s">
        <v>77</v>
      </c>
      <c r="AU167" s="170" t="s">
        <v>86</v>
      </c>
      <c r="AY167" s="169" t="s">
        <v>127</v>
      </c>
      <c r="BK167" s="171">
        <f>SUM(BK168:BK170)</f>
        <v>0</v>
      </c>
    </row>
    <row r="168" spans="1:65" s="2" customFormat="1" ht="21.75" customHeight="1">
      <c r="A168" s="35"/>
      <c r="B168" s="36"/>
      <c r="C168" s="174" t="s">
        <v>263</v>
      </c>
      <c r="D168" s="174" t="s">
        <v>129</v>
      </c>
      <c r="E168" s="175" t="s">
        <v>264</v>
      </c>
      <c r="F168" s="176" t="s">
        <v>265</v>
      </c>
      <c r="G168" s="177" t="s">
        <v>169</v>
      </c>
      <c r="H168" s="178">
        <v>1</v>
      </c>
      <c r="I168" s="179"/>
      <c r="J168" s="180">
        <f>ROUND(I168*H168,2)</f>
        <v>0</v>
      </c>
      <c r="K168" s="176" t="s">
        <v>19</v>
      </c>
      <c r="L168" s="40"/>
      <c r="M168" s="181" t="s">
        <v>19</v>
      </c>
      <c r="N168" s="182" t="s">
        <v>49</v>
      </c>
      <c r="O168" s="65"/>
      <c r="P168" s="183">
        <f>O168*H168</f>
        <v>0</v>
      </c>
      <c r="Q168" s="183">
        <v>3.0000000000000001E-5</v>
      </c>
      <c r="R168" s="183">
        <f>Q168*H168</f>
        <v>3.0000000000000001E-5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215</v>
      </c>
      <c r="AT168" s="185" t="s">
        <v>129</v>
      </c>
      <c r="AU168" s="185" t="s">
        <v>88</v>
      </c>
      <c r="AY168" s="18" t="s">
        <v>127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86</v>
      </c>
      <c r="BK168" s="186">
        <f>ROUND(I168*H168,2)</f>
        <v>0</v>
      </c>
      <c r="BL168" s="18" t="s">
        <v>215</v>
      </c>
      <c r="BM168" s="185" t="s">
        <v>266</v>
      </c>
    </row>
    <row r="169" spans="1:65" s="2" customFormat="1" ht="16.5" customHeight="1">
      <c r="A169" s="35"/>
      <c r="B169" s="36"/>
      <c r="C169" s="224" t="s">
        <v>267</v>
      </c>
      <c r="D169" s="224" t="s">
        <v>166</v>
      </c>
      <c r="E169" s="225" t="s">
        <v>268</v>
      </c>
      <c r="F169" s="226" t="s">
        <v>269</v>
      </c>
      <c r="G169" s="227" t="s">
        <v>169</v>
      </c>
      <c r="H169" s="228">
        <v>1</v>
      </c>
      <c r="I169" s="229"/>
      <c r="J169" s="230">
        <f>ROUND(I169*H169,2)</f>
        <v>0</v>
      </c>
      <c r="K169" s="226" t="s">
        <v>19</v>
      </c>
      <c r="L169" s="231"/>
      <c r="M169" s="232" t="s">
        <v>19</v>
      </c>
      <c r="N169" s="233" t="s">
        <v>49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270</v>
      </c>
      <c r="AT169" s="185" t="s">
        <v>166</v>
      </c>
      <c r="AU169" s="185" t="s">
        <v>88</v>
      </c>
      <c r="AY169" s="18" t="s">
        <v>127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86</v>
      </c>
      <c r="BK169" s="186">
        <f>ROUND(I169*H169,2)</f>
        <v>0</v>
      </c>
      <c r="BL169" s="18" t="s">
        <v>215</v>
      </c>
      <c r="BM169" s="185" t="s">
        <v>271</v>
      </c>
    </row>
    <row r="170" spans="1:65" s="2" customFormat="1" ht="39">
      <c r="A170" s="35"/>
      <c r="B170" s="36"/>
      <c r="C170" s="37"/>
      <c r="D170" s="189" t="s">
        <v>153</v>
      </c>
      <c r="E170" s="37"/>
      <c r="F170" s="220" t="s">
        <v>272</v>
      </c>
      <c r="G170" s="37"/>
      <c r="H170" s="37"/>
      <c r="I170" s="221"/>
      <c r="J170" s="37"/>
      <c r="K170" s="37"/>
      <c r="L170" s="40"/>
      <c r="M170" s="222"/>
      <c r="N170" s="223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153</v>
      </c>
      <c r="AU170" s="18" t="s">
        <v>88</v>
      </c>
    </row>
    <row r="171" spans="1:65" s="12" customFormat="1" ht="25.9" customHeight="1">
      <c r="B171" s="158"/>
      <c r="C171" s="159"/>
      <c r="D171" s="160" t="s">
        <v>77</v>
      </c>
      <c r="E171" s="161" t="s">
        <v>273</v>
      </c>
      <c r="F171" s="161" t="s">
        <v>274</v>
      </c>
      <c r="G171" s="159"/>
      <c r="H171" s="159"/>
      <c r="I171" s="162"/>
      <c r="J171" s="163">
        <f>BK171</f>
        <v>0</v>
      </c>
      <c r="K171" s="159"/>
      <c r="L171" s="164"/>
      <c r="M171" s="165"/>
      <c r="N171" s="166"/>
      <c r="O171" s="166"/>
      <c r="P171" s="167">
        <f>SUM(P172:P182)</f>
        <v>0</v>
      </c>
      <c r="Q171" s="166"/>
      <c r="R171" s="167">
        <f>SUM(R172:R182)</f>
        <v>0</v>
      </c>
      <c r="S171" s="166"/>
      <c r="T171" s="168">
        <f>SUM(T172:T182)</f>
        <v>0</v>
      </c>
      <c r="AR171" s="169" t="s">
        <v>133</v>
      </c>
      <c r="AT171" s="170" t="s">
        <v>77</v>
      </c>
      <c r="AU171" s="170" t="s">
        <v>78</v>
      </c>
      <c r="AY171" s="169" t="s">
        <v>127</v>
      </c>
      <c r="BK171" s="171">
        <f>SUM(BK172:BK182)</f>
        <v>0</v>
      </c>
    </row>
    <row r="172" spans="1:65" s="2" customFormat="1" ht="16.5" customHeight="1">
      <c r="A172" s="35"/>
      <c r="B172" s="36"/>
      <c r="C172" s="174" t="s">
        <v>275</v>
      </c>
      <c r="D172" s="174" t="s">
        <v>129</v>
      </c>
      <c r="E172" s="175" t="s">
        <v>276</v>
      </c>
      <c r="F172" s="176" t="s">
        <v>277</v>
      </c>
      <c r="G172" s="177" t="s">
        <v>278</v>
      </c>
      <c r="H172" s="178">
        <v>8</v>
      </c>
      <c r="I172" s="179"/>
      <c r="J172" s="180">
        <f>ROUND(I172*H172,2)</f>
        <v>0</v>
      </c>
      <c r="K172" s="176" t="s">
        <v>19</v>
      </c>
      <c r="L172" s="40"/>
      <c r="M172" s="181" t="s">
        <v>19</v>
      </c>
      <c r="N172" s="182" t="s">
        <v>49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279</v>
      </c>
      <c r="AT172" s="185" t="s">
        <v>129</v>
      </c>
      <c r="AU172" s="185" t="s">
        <v>86</v>
      </c>
      <c r="AY172" s="18" t="s">
        <v>127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86</v>
      </c>
      <c r="BK172" s="186">
        <f>ROUND(I172*H172,2)</f>
        <v>0</v>
      </c>
      <c r="BL172" s="18" t="s">
        <v>279</v>
      </c>
      <c r="BM172" s="185" t="s">
        <v>280</v>
      </c>
    </row>
    <row r="173" spans="1:65" s="13" customFormat="1" ht="11.25">
      <c r="B173" s="187"/>
      <c r="C173" s="188"/>
      <c r="D173" s="189" t="s">
        <v>135</v>
      </c>
      <c r="E173" s="190" t="s">
        <v>19</v>
      </c>
      <c r="F173" s="191" t="s">
        <v>281</v>
      </c>
      <c r="G173" s="188"/>
      <c r="H173" s="192">
        <v>8</v>
      </c>
      <c r="I173" s="193"/>
      <c r="J173" s="188"/>
      <c r="K173" s="188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135</v>
      </c>
      <c r="AU173" s="198" t="s">
        <v>86</v>
      </c>
      <c r="AV173" s="13" t="s">
        <v>88</v>
      </c>
      <c r="AW173" s="13" t="s">
        <v>37</v>
      </c>
      <c r="AX173" s="13" t="s">
        <v>78</v>
      </c>
      <c r="AY173" s="198" t="s">
        <v>127</v>
      </c>
    </row>
    <row r="174" spans="1:65" s="14" customFormat="1" ht="11.25">
      <c r="B174" s="199"/>
      <c r="C174" s="200"/>
      <c r="D174" s="189" t="s">
        <v>135</v>
      </c>
      <c r="E174" s="201" t="s">
        <v>19</v>
      </c>
      <c r="F174" s="202" t="s">
        <v>137</v>
      </c>
      <c r="G174" s="200"/>
      <c r="H174" s="203">
        <v>8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135</v>
      </c>
      <c r="AU174" s="209" t="s">
        <v>86</v>
      </c>
      <c r="AV174" s="14" t="s">
        <v>133</v>
      </c>
      <c r="AW174" s="14" t="s">
        <v>37</v>
      </c>
      <c r="AX174" s="14" t="s">
        <v>86</v>
      </c>
      <c r="AY174" s="209" t="s">
        <v>127</v>
      </c>
    </row>
    <row r="175" spans="1:65" s="2" customFormat="1" ht="16.5" customHeight="1">
      <c r="A175" s="35"/>
      <c r="B175" s="36"/>
      <c r="C175" s="174" t="s">
        <v>282</v>
      </c>
      <c r="D175" s="174" t="s">
        <v>129</v>
      </c>
      <c r="E175" s="175" t="s">
        <v>283</v>
      </c>
      <c r="F175" s="176" t="s">
        <v>284</v>
      </c>
      <c r="G175" s="177" t="s">
        <v>278</v>
      </c>
      <c r="H175" s="178">
        <v>16</v>
      </c>
      <c r="I175" s="179"/>
      <c r="J175" s="180">
        <f>ROUND(I175*H175,2)</f>
        <v>0</v>
      </c>
      <c r="K175" s="176" t="s">
        <v>19</v>
      </c>
      <c r="L175" s="40"/>
      <c r="M175" s="181" t="s">
        <v>19</v>
      </c>
      <c r="N175" s="182" t="s">
        <v>49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279</v>
      </c>
      <c r="AT175" s="185" t="s">
        <v>129</v>
      </c>
      <c r="AU175" s="185" t="s">
        <v>86</v>
      </c>
      <c r="AY175" s="18" t="s">
        <v>127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86</v>
      </c>
      <c r="BK175" s="186">
        <f>ROUND(I175*H175,2)</f>
        <v>0</v>
      </c>
      <c r="BL175" s="18" t="s">
        <v>279</v>
      </c>
      <c r="BM175" s="185" t="s">
        <v>285</v>
      </c>
    </row>
    <row r="176" spans="1:65" s="13" customFormat="1" ht="11.25">
      <c r="B176" s="187"/>
      <c r="C176" s="188"/>
      <c r="D176" s="189" t="s">
        <v>135</v>
      </c>
      <c r="E176" s="190" t="s">
        <v>19</v>
      </c>
      <c r="F176" s="191" t="s">
        <v>286</v>
      </c>
      <c r="G176" s="188"/>
      <c r="H176" s="192">
        <v>6</v>
      </c>
      <c r="I176" s="193"/>
      <c r="J176" s="188"/>
      <c r="K176" s="188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135</v>
      </c>
      <c r="AU176" s="198" t="s">
        <v>86</v>
      </c>
      <c r="AV176" s="13" t="s">
        <v>88</v>
      </c>
      <c r="AW176" s="13" t="s">
        <v>37</v>
      </c>
      <c r="AX176" s="13" t="s">
        <v>78</v>
      </c>
      <c r="AY176" s="198" t="s">
        <v>127</v>
      </c>
    </row>
    <row r="177" spans="1:65" s="13" customFormat="1" ht="11.25">
      <c r="B177" s="187"/>
      <c r="C177" s="188"/>
      <c r="D177" s="189" t="s">
        <v>135</v>
      </c>
      <c r="E177" s="190" t="s">
        <v>19</v>
      </c>
      <c r="F177" s="191" t="s">
        <v>287</v>
      </c>
      <c r="G177" s="188"/>
      <c r="H177" s="192">
        <v>10</v>
      </c>
      <c r="I177" s="193"/>
      <c r="J177" s="188"/>
      <c r="K177" s="188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135</v>
      </c>
      <c r="AU177" s="198" t="s">
        <v>86</v>
      </c>
      <c r="AV177" s="13" t="s">
        <v>88</v>
      </c>
      <c r="AW177" s="13" t="s">
        <v>37</v>
      </c>
      <c r="AX177" s="13" t="s">
        <v>78</v>
      </c>
      <c r="AY177" s="198" t="s">
        <v>127</v>
      </c>
    </row>
    <row r="178" spans="1:65" s="14" customFormat="1" ht="11.25">
      <c r="B178" s="199"/>
      <c r="C178" s="200"/>
      <c r="D178" s="189" t="s">
        <v>135</v>
      </c>
      <c r="E178" s="201" t="s">
        <v>19</v>
      </c>
      <c r="F178" s="202" t="s">
        <v>137</v>
      </c>
      <c r="G178" s="200"/>
      <c r="H178" s="203">
        <v>16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135</v>
      </c>
      <c r="AU178" s="209" t="s">
        <v>86</v>
      </c>
      <c r="AV178" s="14" t="s">
        <v>133</v>
      </c>
      <c r="AW178" s="14" t="s">
        <v>37</v>
      </c>
      <c r="AX178" s="14" t="s">
        <v>86</v>
      </c>
      <c r="AY178" s="209" t="s">
        <v>127</v>
      </c>
    </row>
    <row r="179" spans="1:65" s="2" customFormat="1" ht="16.5" customHeight="1">
      <c r="A179" s="35"/>
      <c r="B179" s="36"/>
      <c r="C179" s="174" t="s">
        <v>288</v>
      </c>
      <c r="D179" s="174" t="s">
        <v>129</v>
      </c>
      <c r="E179" s="175" t="s">
        <v>289</v>
      </c>
      <c r="F179" s="176" t="s">
        <v>290</v>
      </c>
      <c r="G179" s="177" t="s">
        <v>278</v>
      </c>
      <c r="H179" s="178">
        <v>16</v>
      </c>
      <c r="I179" s="179"/>
      <c r="J179" s="180">
        <f>ROUND(I179*H179,2)</f>
        <v>0</v>
      </c>
      <c r="K179" s="176" t="s">
        <v>19</v>
      </c>
      <c r="L179" s="40"/>
      <c r="M179" s="181" t="s">
        <v>19</v>
      </c>
      <c r="N179" s="182" t="s">
        <v>49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279</v>
      </c>
      <c r="AT179" s="185" t="s">
        <v>129</v>
      </c>
      <c r="AU179" s="185" t="s">
        <v>86</v>
      </c>
      <c r="AY179" s="18" t="s">
        <v>127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86</v>
      </c>
      <c r="BK179" s="186">
        <f>ROUND(I179*H179,2)</f>
        <v>0</v>
      </c>
      <c r="BL179" s="18" t="s">
        <v>279</v>
      </c>
      <c r="BM179" s="185" t="s">
        <v>291</v>
      </c>
    </row>
    <row r="180" spans="1:65" s="13" customFormat="1" ht="11.25">
      <c r="B180" s="187"/>
      <c r="C180" s="188"/>
      <c r="D180" s="189" t="s">
        <v>135</v>
      </c>
      <c r="E180" s="190" t="s">
        <v>19</v>
      </c>
      <c r="F180" s="191" t="s">
        <v>286</v>
      </c>
      <c r="G180" s="188"/>
      <c r="H180" s="192">
        <v>6</v>
      </c>
      <c r="I180" s="193"/>
      <c r="J180" s="188"/>
      <c r="K180" s="188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135</v>
      </c>
      <c r="AU180" s="198" t="s">
        <v>86</v>
      </c>
      <c r="AV180" s="13" t="s">
        <v>88</v>
      </c>
      <c r="AW180" s="13" t="s">
        <v>37</v>
      </c>
      <c r="AX180" s="13" t="s">
        <v>78</v>
      </c>
      <c r="AY180" s="198" t="s">
        <v>127</v>
      </c>
    </row>
    <row r="181" spans="1:65" s="13" customFormat="1" ht="11.25">
      <c r="B181" s="187"/>
      <c r="C181" s="188"/>
      <c r="D181" s="189" t="s">
        <v>135</v>
      </c>
      <c r="E181" s="190" t="s">
        <v>19</v>
      </c>
      <c r="F181" s="191" t="s">
        <v>287</v>
      </c>
      <c r="G181" s="188"/>
      <c r="H181" s="192">
        <v>10</v>
      </c>
      <c r="I181" s="193"/>
      <c r="J181" s="188"/>
      <c r="K181" s="188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135</v>
      </c>
      <c r="AU181" s="198" t="s">
        <v>86</v>
      </c>
      <c r="AV181" s="13" t="s">
        <v>88</v>
      </c>
      <c r="AW181" s="13" t="s">
        <v>37</v>
      </c>
      <c r="AX181" s="13" t="s">
        <v>78</v>
      </c>
      <c r="AY181" s="198" t="s">
        <v>127</v>
      </c>
    </row>
    <row r="182" spans="1:65" s="14" customFormat="1" ht="11.25">
      <c r="B182" s="199"/>
      <c r="C182" s="200"/>
      <c r="D182" s="189" t="s">
        <v>135</v>
      </c>
      <c r="E182" s="201" t="s">
        <v>19</v>
      </c>
      <c r="F182" s="202" t="s">
        <v>137</v>
      </c>
      <c r="G182" s="200"/>
      <c r="H182" s="203">
        <v>16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135</v>
      </c>
      <c r="AU182" s="209" t="s">
        <v>86</v>
      </c>
      <c r="AV182" s="14" t="s">
        <v>133</v>
      </c>
      <c r="AW182" s="14" t="s">
        <v>37</v>
      </c>
      <c r="AX182" s="14" t="s">
        <v>86</v>
      </c>
      <c r="AY182" s="209" t="s">
        <v>127</v>
      </c>
    </row>
    <row r="183" spans="1:65" s="12" customFormat="1" ht="25.9" customHeight="1">
      <c r="B183" s="158"/>
      <c r="C183" s="159"/>
      <c r="D183" s="160" t="s">
        <v>77</v>
      </c>
      <c r="E183" s="161" t="s">
        <v>292</v>
      </c>
      <c r="F183" s="161" t="s">
        <v>293</v>
      </c>
      <c r="G183" s="159"/>
      <c r="H183" s="159"/>
      <c r="I183" s="162"/>
      <c r="J183" s="163">
        <f>BK183</f>
        <v>0</v>
      </c>
      <c r="K183" s="159"/>
      <c r="L183" s="164"/>
      <c r="M183" s="165"/>
      <c r="N183" s="166"/>
      <c r="O183" s="166"/>
      <c r="P183" s="167">
        <f>P184+P187</f>
        <v>0</v>
      </c>
      <c r="Q183" s="166"/>
      <c r="R183" s="167">
        <f>R184+R187</f>
        <v>0</v>
      </c>
      <c r="S183" s="166"/>
      <c r="T183" s="168">
        <f>T184+T187</f>
        <v>0</v>
      </c>
      <c r="AR183" s="169" t="s">
        <v>157</v>
      </c>
      <c r="AT183" s="170" t="s">
        <v>77</v>
      </c>
      <c r="AU183" s="170" t="s">
        <v>78</v>
      </c>
      <c r="AY183" s="169" t="s">
        <v>127</v>
      </c>
      <c r="BK183" s="171">
        <f>BK184+BK187</f>
        <v>0</v>
      </c>
    </row>
    <row r="184" spans="1:65" s="12" customFormat="1" ht="22.9" customHeight="1">
      <c r="B184" s="158"/>
      <c r="C184" s="159"/>
      <c r="D184" s="160" t="s">
        <v>77</v>
      </c>
      <c r="E184" s="172" t="s">
        <v>294</v>
      </c>
      <c r="F184" s="172" t="s">
        <v>295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SUM(P185:P186)</f>
        <v>0</v>
      </c>
      <c r="Q184" s="166"/>
      <c r="R184" s="167">
        <f>SUM(R185:R186)</f>
        <v>0</v>
      </c>
      <c r="S184" s="166"/>
      <c r="T184" s="168">
        <f>SUM(T185:T186)</f>
        <v>0</v>
      </c>
      <c r="AR184" s="169" t="s">
        <v>157</v>
      </c>
      <c r="AT184" s="170" t="s">
        <v>77</v>
      </c>
      <c r="AU184" s="170" t="s">
        <v>86</v>
      </c>
      <c r="AY184" s="169" t="s">
        <v>127</v>
      </c>
      <c r="BK184" s="171">
        <f>SUM(BK185:BK186)</f>
        <v>0</v>
      </c>
    </row>
    <row r="185" spans="1:65" s="2" customFormat="1" ht="24">
      <c r="A185" s="35"/>
      <c r="B185" s="36"/>
      <c r="C185" s="174" t="s">
        <v>296</v>
      </c>
      <c r="D185" s="174" t="s">
        <v>129</v>
      </c>
      <c r="E185" s="175" t="s">
        <v>297</v>
      </c>
      <c r="F185" s="176" t="s">
        <v>298</v>
      </c>
      <c r="G185" s="177" t="s">
        <v>299</v>
      </c>
      <c r="H185" s="178">
        <v>1</v>
      </c>
      <c r="I185" s="179"/>
      <c r="J185" s="180">
        <f>ROUND(I185*H185,2)</f>
        <v>0</v>
      </c>
      <c r="K185" s="176" t="s">
        <v>19</v>
      </c>
      <c r="L185" s="40"/>
      <c r="M185" s="181" t="s">
        <v>19</v>
      </c>
      <c r="N185" s="182" t="s">
        <v>49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300</v>
      </c>
      <c r="AT185" s="185" t="s">
        <v>129</v>
      </c>
      <c r="AU185" s="185" t="s">
        <v>88</v>
      </c>
      <c r="AY185" s="18" t="s">
        <v>127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86</v>
      </c>
      <c r="BK185" s="186">
        <f>ROUND(I185*H185,2)</f>
        <v>0</v>
      </c>
      <c r="BL185" s="18" t="s">
        <v>300</v>
      </c>
      <c r="BM185" s="185" t="s">
        <v>301</v>
      </c>
    </row>
    <row r="186" spans="1:65" s="2" customFormat="1" ht="19.5">
      <c r="A186" s="35"/>
      <c r="B186" s="36"/>
      <c r="C186" s="37"/>
      <c r="D186" s="189" t="s">
        <v>153</v>
      </c>
      <c r="E186" s="37"/>
      <c r="F186" s="220" t="s">
        <v>302</v>
      </c>
      <c r="G186" s="37"/>
      <c r="H186" s="37"/>
      <c r="I186" s="221"/>
      <c r="J186" s="37"/>
      <c r="K186" s="37"/>
      <c r="L186" s="40"/>
      <c r="M186" s="222"/>
      <c r="N186" s="223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153</v>
      </c>
      <c r="AU186" s="18" t="s">
        <v>88</v>
      </c>
    </row>
    <row r="187" spans="1:65" s="12" customFormat="1" ht="22.9" customHeight="1">
      <c r="B187" s="158"/>
      <c r="C187" s="159"/>
      <c r="D187" s="160" t="s">
        <v>77</v>
      </c>
      <c r="E187" s="172" t="s">
        <v>303</v>
      </c>
      <c r="F187" s="172" t="s">
        <v>304</v>
      </c>
      <c r="G187" s="159"/>
      <c r="H187" s="159"/>
      <c r="I187" s="162"/>
      <c r="J187" s="173">
        <f>BK187</f>
        <v>0</v>
      </c>
      <c r="K187" s="159"/>
      <c r="L187" s="164"/>
      <c r="M187" s="165"/>
      <c r="N187" s="166"/>
      <c r="O187" s="166"/>
      <c r="P187" s="167">
        <f>SUM(P188:P189)</f>
        <v>0</v>
      </c>
      <c r="Q187" s="166"/>
      <c r="R187" s="167">
        <f>SUM(R188:R189)</f>
        <v>0</v>
      </c>
      <c r="S187" s="166"/>
      <c r="T187" s="168">
        <f>SUM(T188:T189)</f>
        <v>0</v>
      </c>
      <c r="AR187" s="169" t="s">
        <v>157</v>
      </c>
      <c r="AT187" s="170" t="s">
        <v>77</v>
      </c>
      <c r="AU187" s="170" t="s">
        <v>86</v>
      </c>
      <c r="AY187" s="169" t="s">
        <v>127</v>
      </c>
      <c r="BK187" s="171">
        <f>SUM(BK188:BK189)</f>
        <v>0</v>
      </c>
    </row>
    <row r="188" spans="1:65" s="2" customFormat="1" ht="16.5" customHeight="1">
      <c r="A188" s="35"/>
      <c r="B188" s="36"/>
      <c r="C188" s="174" t="s">
        <v>305</v>
      </c>
      <c r="D188" s="174" t="s">
        <v>129</v>
      </c>
      <c r="E188" s="175" t="s">
        <v>306</v>
      </c>
      <c r="F188" s="176" t="s">
        <v>304</v>
      </c>
      <c r="G188" s="177" t="s">
        <v>307</v>
      </c>
      <c r="H188" s="234"/>
      <c r="I188" s="179"/>
      <c r="J188" s="180">
        <f>ROUND(I188*H188,2)</f>
        <v>0</v>
      </c>
      <c r="K188" s="176" t="s">
        <v>19</v>
      </c>
      <c r="L188" s="40"/>
      <c r="M188" s="181" t="s">
        <v>19</v>
      </c>
      <c r="N188" s="182" t="s">
        <v>49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300</v>
      </c>
      <c r="AT188" s="185" t="s">
        <v>129</v>
      </c>
      <c r="AU188" s="185" t="s">
        <v>88</v>
      </c>
      <c r="AY188" s="18" t="s">
        <v>127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86</v>
      </c>
      <c r="BK188" s="186">
        <f>ROUND(I188*H188,2)</f>
        <v>0</v>
      </c>
      <c r="BL188" s="18" t="s">
        <v>300</v>
      </c>
      <c r="BM188" s="185" t="s">
        <v>308</v>
      </c>
    </row>
    <row r="189" spans="1:65" s="2" customFormat="1" ht="19.5">
      <c r="A189" s="35"/>
      <c r="B189" s="36"/>
      <c r="C189" s="37"/>
      <c r="D189" s="189" t="s">
        <v>153</v>
      </c>
      <c r="E189" s="37"/>
      <c r="F189" s="220" t="s">
        <v>309</v>
      </c>
      <c r="G189" s="37"/>
      <c r="H189" s="37"/>
      <c r="I189" s="221"/>
      <c r="J189" s="37"/>
      <c r="K189" s="37"/>
      <c r="L189" s="40"/>
      <c r="M189" s="235"/>
      <c r="N189" s="236"/>
      <c r="O189" s="237"/>
      <c r="P189" s="237"/>
      <c r="Q189" s="237"/>
      <c r="R189" s="237"/>
      <c r="S189" s="237"/>
      <c r="T189" s="238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153</v>
      </c>
      <c r="AU189" s="18" t="s">
        <v>88</v>
      </c>
    </row>
    <row r="190" spans="1:65" s="2" customFormat="1" ht="6.95" customHeight="1">
      <c r="A190" s="35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0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algorithmName="SHA-512" hashValue="oitBIOMxVAEqwSJFtY4z5SHNWB3HW0pT1PRmNn9A1BfMd/rG7iImgfp0uVgYtwiTAra+RSCsHJcPWRXyrx5HLw==" saltValue="RPt/Y6osa51lHDzal1yUjJfhtEBoXe3lWRbtxwuAaBKJ4PcE7qZzLnZDzP492hN0aFtc7kfRxWsTJNbrjJQ+aQ==" spinCount="100000" sheet="1" objects="1" scenarios="1" formatColumns="0" formatRows="0" autoFilter="0"/>
  <autoFilter ref="C91:K189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Trubní (vrtaná) studna - na p.č. KN st. 253 v k.ú. Karlovice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310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17. 3. 2021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29</v>
      </c>
      <c r="J24" s="108" t="s">
        <v>41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42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19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44</v>
      </c>
      <c r="E30" s="35"/>
      <c r="F30" s="35"/>
      <c r="G30" s="35"/>
      <c r="H30" s="35"/>
      <c r="I30" s="35"/>
      <c r="J30" s="115">
        <f>ROUND(J89,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46</v>
      </c>
      <c r="G32" s="35"/>
      <c r="H32" s="35"/>
      <c r="I32" s="116" t="s">
        <v>45</v>
      </c>
      <c r="J32" s="116" t="s">
        <v>47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48</v>
      </c>
      <c r="E33" s="106" t="s">
        <v>49</v>
      </c>
      <c r="F33" s="118">
        <f>ROUND((SUM(BE89:BE149)),  2)</f>
        <v>0</v>
      </c>
      <c r="G33" s="35"/>
      <c r="H33" s="35"/>
      <c r="I33" s="119">
        <v>0.21</v>
      </c>
      <c r="J33" s="118">
        <f>ROUND(((SUM(BE89:BE149))*I33),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50</v>
      </c>
      <c r="F34" s="118">
        <f>ROUND((SUM(BF89:BF149)),  2)</f>
        <v>0</v>
      </c>
      <c r="G34" s="35"/>
      <c r="H34" s="35"/>
      <c r="I34" s="119">
        <v>0.15</v>
      </c>
      <c r="J34" s="118">
        <f>ROUND(((SUM(BF89:BF149))*I34),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51</v>
      </c>
      <c r="F35" s="118">
        <f>ROUND((SUM(BG89:BG149)),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52</v>
      </c>
      <c r="F36" s="118">
        <f>ROUND((SUM(BH89:BH149)),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53</v>
      </c>
      <c r="F37" s="118">
        <f>ROUND((SUM(BI89:BI149)),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Trubní (vrtaná) studna - na p.č. KN st. 253 v k.ú. Karlovice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SO 02 - Připojovací sítě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Karlovice</v>
      </c>
      <c r="G52" s="37"/>
      <c r="H52" s="37"/>
      <c r="I52" s="30" t="s">
        <v>23</v>
      </c>
      <c r="J52" s="60" t="str">
        <f>IF(J12="","",J12)</f>
        <v>17. 3. 2021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UJEP</v>
      </c>
      <c r="G54" s="37"/>
      <c r="H54" s="37"/>
      <c r="I54" s="30" t="s">
        <v>33</v>
      </c>
      <c r="J54" s="33" t="str">
        <f>E21</f>
        <v>Ing. Zuzana Šobková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Correct BC,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76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98</v>
      </c>
    </row>
    <row r="60" spans="1:47" s="9" customFormat="1" ht="24.95" customHeight="1">
      <c r="B60" s="135"/>
      <c r="C60" s="136"/>
      <c r="D60" s="137" t="s">
        <v>99</v>
      </c>
      <c r="E60" s="138"/>
      <c r="F60" s="138"/>
      <c r="G60" s="138"/>
      <c r="H60" s="138"/>
      <c r="I60" s="138"/>
      <c r="J60" s="139">
        <f>J90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100</v>
      </c>
      <c r="E61" s="144"/>
      <c r="F61" s="144"/>
      <c r="G61" s="144"/>
      <c r="H61" s="144"/>
      <c r="I61" s="144"/>
      <c r="J61" s="145">
        <f>J91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311</v>
      </c>
      <c r="E62" s="144"/>
      <c r="F62" s="144"/>
      <c r="G62" s="144"/>
      <c r="H62" s="144"/>
      <c r="I62" s="144"/>
      <c r="J62" s="145">
        <f>J109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J113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105</v>
      </c>
      <c r="E64" s="144"/>
      <c r="F64" s="144"/>
      <c r="G64" s="144"/>
      <c r="H64" s="144"/>
      <c r="I64" s="144"/>
      <c r="J64" s="145">
        <f>J120</f>
        <v>0</v>
      </c>
      <c r="K64" s="142"/>
      <c r="L64" s="146"/>
    </row>
    <row r="65" spans="1:31" s="9" customFormat="1" ht="24.95" customHeight="1">
      <c r="B65" s="135"/>
      <c r="C65" s="136"/>
      <c r="D65" s="137" t="s">
        <v>106</v>
      </c>
      <c r="E65" s="138"/>
      <c r="F65" s="138"/>
      <c r="G65" s="138"/>
      <c r="H65" s="138"/>
      <c r="I65" s="138"/>
      <c r="J65" s="139">
        <f>J123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312</v>
      </c>
      <c r="E66" s="144"/>
      <c r="F66" s="144"/>
      <c r="G66" s="144"/>
      <c r="H66" s="144"/>
      <c r="I66" s="144"/>
      <c r="J66" s="145">
        <f>J124</f>
        <v>0</v>
      </c>
      <c r="K66" s="142"/>
      <c r="L66" s="146"/>
    </row>
    <row r="67" spans="1:31" s="9" customFormat="1" ht="24.95" customHeight="1">
      <c r="B67" s="135"/>
      <c r="C67" s="136"/>
      <c r="D67" s="137" t="s">
        <v>108</v>
      </c>
      <c r="E67" s="138"/>
      <c r="F67" s="138"/>
      <c r="G67" s="138"/>
      <c r="H67" s="138"/>
      <c r="I67" s="138"/>
      <c r="J67" s="139">
        <f>J134</f>
        <v>0</v>
      </c>
      <c r="K67" s="136"/>
      <c r="L67" s="140"/>
    </row>
    <row r="68" spans="1:31" s="9" customFormat="1" ht="24.95" customHeight="1">
      <c r="B68" s="135"/>
      <c r="C68" s="136"/>
      <c r="D68" s="137" t="s">
        <v>109</v>
      </c>
      <c r="E68" s="138"/>
      <c r="F68" s="138"/>
      <c r="G68" s="138"/>
      <c r="H68" s="138"/>
      <c r="I68" s="138"/>
      <c r="J68" s="139">
        <f>J146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111</v>
      </c>
      <c r="E69" s="144"/>
      <c r="F69" s="144"/>
      <c r="G69" s="144"/>
      <c r="H69" s="144"/>
      <c r="I69" s="144"/>
      <c r="J69" s="145">
        <f>J147</f>
        <v>0</v>
      </c>
      <c r="K69" s="142"/>
      <c r="L69" s="146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112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67" t="str">
        <f>E7</f>
        <v>Trubní (vrtaná) studna - na p.č. KN st. 253 v k.ú. Karlovice</v>
      </c>
      <c r="F79" s="368"/>
      <c r="G79" s="368"/>
      <c r="H79" s="368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93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9" t="str">
        <f>E9</f>
        <v>SO 02 - Připojovací sítě</v>
      </c>
      <c r="F81" s="369"/>
      <c r="G81" s="369"/>
      <c r="H81" s="369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>Karlovice</v>
      </c>
      <c r="G83" s="37"/>
      <c r="H83" s="37"/>
      <c r="I83" s="30" t="s">
        <v>23</v>
      </c>
      <c r="J83" s="60" t="str">
        <f>IF(J12="","",J12)</f>
        <v>17. 3. 2021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25</v>
      </c>
      <c r="D85" s="37"/>
      <c r="E85" s="37"/>
      <c r="F85" s="28" t="str">
        <f>E15</f>
        <v>UJEP</v>
      </c>
      <c r="G85" s="37"/>
      <c r="H85" s="37"/>
      <c r="I85" s="30" t="s">
        <v>33</v>
      </c>
      <c r="J85" s="33" t="str">
        <f>E21</f>
        <v>Ing. Zuzana Šobková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38</v>
      </c>
      <c r="J86" s="33" t="str">
        <f>E24</f>
        <v>Correct BC, s.r.o.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7"/>
      <c r="B88" s="148"/>
      <c r="C88" s="149" t="s">
        <v>113</v>
      </c>
      <c r="D88" s="150" t="s">
        <v>63</v>
      </c>
      <c r="E88" s="150" t="s">
        <v>59</v>
      </c>
      <c r="F88" s="150" t="s">
        <v>60</v>
      </c>
      <c r="G88" s="150" t="s">
        <v>114</v>
      </c>
      <c r="H88" s="150" t="s">
        <v>115</v>
      </c>
      <c r="I88" s="150" t="s">
        <v>116</v>
      </c>
      <c r="J88" s="150" t="s">
        <v>97</v>
      </c>
      <c r="K88" s="151" t="s">
        <v>117</v>
      </c>
      <c r="L88" s="152"/>
      <c r="M88" s="69" t="s">
        <v>19</v>
      </c>
      <c r="N88" s="70" t="s">
        <v>48</v>
      </c>
      <c r="O88" s="70" t="s">
        <v>118</v>
      </c>
      <c r="P88" s="70" t="s">
        <v>119</v>
      </c>
      <c r="Q88" s="70" t="s">
        <v>120</v>
      </c>
      <c r="R88" s="70" t="s">
        <v>121</v>
      </c>
      <c r="S88" s="70" t="s">
        <v>122</v>
      </c>
      <c r="T88" s="71" t="s">
        <v>123</v>
      </c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</row>
    <row r="89" spans="1:65" s="2" customFormat="1" ht="22.9" customHeight="1">
      <c r="A89" s="35"/>
      <c r="B89" s="36"/>
      <c r="C89" s="76" t="s">
        <v>124</v>
      </c>
      <c r="D89" s="37"/>
      <c r="E89" s="37"/>
      <c r="F89" s="37"/>
      <c r="G89" s="37"/>
      <c r="H89" s="37"/>
      <c r="I89" s="37"/>
      <c r="J89" s="153">
        <f>BK89</f>
        <v>0</v>
      </c>
      <c r="K89" s="37"/>
      <c r="L89" s="40"/>
      <c r="M89" s="72"/>
      <c r="N89" s="154"/>
      <c r="O89" s="73"/>
      <c r="P89" s="155">
        <f>P90+P123+P134+P146</f>
        <v>0</v>
      </c>
      <c r="Q89" s="73"/>
      <c r="R89" s="155">
        <f>R90+R123+R134+R146</f>
        <v>6.7507917500000003</v>
      </c>
      <c r="S89" s="73"/>
      <c r="T89" s="156">
        <f>T90+T123+T134+T146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77</v>
      </c>
      <c r="AU89" s="18" t="s">
        <v>98</v>
      </c>
      <c r="BK89" s="157">
        <f>BK90+BK123+BK134+BK146</f>
        <v>0</v>
      </c>
    </row>
    <row r="90" spans="1:65" s="12" customFormat="1" ht="25.9" customHeight="1">
      <c r="B90" s="158"/>
      <c r="C90" s="159"/>
      <c r="D90" s="160" t="s">
        <v>77</v>
      </c>
      <c r="E90" s="161" t="s">
        <v>125</v>
      </c>
      <c r="F90" s="161" t="s">
        <v>126</v>
      </c>
      <c r="G90" s="159"/>
      <c r="H90" s="159"/>
      <c r="I90" s="162"/>
      <c r="J90" s="163">
        <f>BK90</f>
        <v>0</v>
      </c>
      <c r="K90" s="159"/>
      <c r="L90" s="164"/>
      <c r="M90" s="165"/>
      <c r="N90" s="166"/>
      <c r="O90" s="166"/>
      <c r="P90" s="167">
        <f>P91+P109+P113+P120</f>
        <v>0</v>
      </c>
      <c r="Q90" s="166"/>
      <c r="R90" s="167">
        <f>R91+R109+R113+R120</f>
        <v>6.7450134500000001</v>
      </c>
      <c r="S90" s="166"/>
      <c r="T90" s="168">
        <f>T91+T109+T113+T120</f>
        <v>0</v>
      </c>
      <c r="AR90" s="169" t="s">
        <v>86</v>
      </c>
      <c r="AT90" s="170" t="s">
        <v>77</v>
      </c>
      <c r="AU90" s="170" t="s">
        <v>78</v>
      </c>
      <c r="AY90" s="169" t="s">
        <v>127</v>
      </c>
      <c r="BK90" s="171">
        <f>BK91+BK109+BK113+BK120</f>
        <v>0</v>
      </c>
    </row>
    <row r="91" spans="1:65" s="12" customFormat="1" ht="22.9" customHeight="1">
      <c r="B91" s="158"/>
      <c r="C91" s="159"/>
      <c r="D91" s="160" t="s">
        <v>77</v>
      </c>
      <c r="E91" s="172" t="s">
        <v>86</v>
      </c>
      <c r="F91" s="172" t="s">
        <v>128</v>
      </c>
      <c r="G91" s="159"/>
      <c r="H91" s="159"/>
      <c r="I91" s="162"/>
      <c r="J91" s="173">
        <f>BK91</f>
        <v>0</v>
      </c>
      <c r="K91" s="159"/>
      <c r="L91" s="164"/>
      <c r="M91" s="165"/>
      <c r="N91" s="166"/>
      <c r="O91" s="166"/>
      <c r="P91" s="167">
        <f>SUM(P92:P108)</f>
        <v>0</v>
      </c>
      <c r="Q91" s="166"/>
      <c r="R91" s="167">
        <f>SUM(R92:R108)</f>
        <v>6.7348499999999998</v>
      </c>
      <c r="S91" s="166"/>
      <c r="T91" s="168">
        <f>SUM(T92:T108)</f>
        <v>0</v>
      </c>
      <c r="AR91" s="169" t="s">
        <v>86</v>
      </c>
      <c r="AT91" s="170" t="s">
        <v>77</v>
      </c>
      <c r="AU91" s="170" t="s">
        <v>86</v>
      </c>
      <c r="AY91" s="169" t="s">
        <v>127</v>
      </c>
      <c r="BK91" s="171">
        <f>SUM(BK92:BK108)</f>
        <v>0</v>
      </c>
    </row>
    <row r="92" spans="1:65" s="2" customFormat="1" ht="24">
      <c r="A92" s="35"/>
      <c r="B92" s="36"/>
      <c r="C92" s="174" t="s">
        <v>86</v>
      </c>
      <c r="D92" s="174" t="s">
        <v>129</v>
      </c>
      <c r="E92" s="175" t="s">
        <v>313</v>
      </c>
      <c r="F92" s="176" t="s">
        <v>314</v>
      </c>
      <c r="G92" s="177" t="s">
        <v>132</v>
      </c>
      <c r="H92" s="178">
        <v>17.952000000000002</v>
      </c>
      <c r="I92" s="179"/>
      <c r="J92" s="180">
        <f>ROUND(I92*H92,2)</f>
        <v>0</v>
      </c>
      <c r="K92" s="176" t="s">
        <v>19</v>
      </c>
      <c r="L92" s="40"/>
      <c r="M92" s="181" t="s">
        <v>19</v>
      </c>
      <c r="N92" s="182" t="s">
        <v>49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133</v>
      </c>
      <c r="AT92" s="185" t="s">
        <v>129</v>
      </c>
      <c r="AU92" s="185" t="s">
        <v>88</v>
      </c>
      <c r="AY92" s="18" t="s">
        <v>127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86</v>
      </c>
      <c r="BK92" s="186">
        <f>ROUND(I92*H92,2)</f>
        <v>0</v>
      </c>
      <c r="BL92" s="18" t="s">
        <v>133</v>
      </c>
      <c r="BM92" s="185" t="s">
        <v>315</v>
      </c>
    </row>
    <row r="93" spans="1:65" s="13" customFormat="1" ht="11.25">
      <c r="B93" s="187"/>
      <c r="C93" s="188"/>
      <c r="D93" s="189" t="s">
        <v>135</v>
      </c>
      <c r="E93" s="190" t="s">
        <v>19</v>
      </c>
      <c r="F93" s="191" t="s">
        <v>316</v>
      </c>
      <c r="G93" s="188"/>
      <c r="H93" s="192">
        <v>17.952000000000002</v>
      </c>
      <c r="I93" s="193"/>
      <c r="J93" s="188"/>
      <c r="K93" s="188"/>
      <c r="L93" s="194"/>
      <c r="M93" s="195"/>
      <c r="N93" s="196"/>
      <c r="O93" s="196"/>
      <c r="P93" s="196"/>
      <c r="Q93" s="196"/>
      <c r="R93" s="196"/>
      <c r="S93" s="196"/>
      <c r="T93" s="197"/>
      <c r="AT93" s="198" t="s">
        <v>135</v>
      </c>
      <c r="AU93" s="198" t="s">
        <v>88</v>
      </c>
      <c r="AV93" s="13" t="s">
        <v>88</v>
      </c>
      <c r="AW93" s="13" t="s">
        <v>37</v>
      </c>
      <c r="AX93" s="13" t="s">
        <v>86</v>
      </c>
      <c r="AY93" s="198" t="s">
        <v>127</v>
      </c>
    </row>
    <row r="94" spans="1:65" s="2" customFormat="1" ht="21.75" customHeight="1">
      <c r="A94" s="35"/>
      <c r="B94" s="36"/>
      <c r="C94" s="174" t="s">
        <v>88</v>
      </c>
      <c r="D94" s="174" t="s">
        <v>129</v>
      </c>
      <c r="E94" s="175" t="s">
        <v>143</v>
      </c>
      <c r="F94" s="176" t="s">
        <v>144</v>
      </c>
      <c r="G94" s="177" t="s">
        <v>145</v>
      </c>
      <c r="H94" s="178">
        <v>11.22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49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133</v>
      </c>
      <c r="AT94" s="185" t="s">
        <v>129</v>
      </c>
      <c r="AU94" s="185" t="s">
        <v>88</v>
      </c>
      <c r="AY94" s="18" t="s">
        <v>127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86</v>
      </c>
      <c r="BK94" s="186">
        <f>ROUND(I94*H94,2)</f>
        <v>0</v>
      </c>
      <c r="BL94" s="18" t="s">
        <v>133</v>
      </c>
      <c r="BM94" s="185" t="s">
        <v>317</v>
      </c>
    </row>
    <row r="95" spans="1:65" s="13" customFormat="1" ht="11.25">
      <c r="B95" s="187"/>
      <c r="C95" s="188"/>
      <c r="D95" s="189" t="s">
        <v>135</v>
      </c>
      <c r="E95" s="190" t="s">
        <v>19</v>
      </c>
      <c r="F95" s="191" t="s">
        <v>318</v>
      </c>
      <c r="G95" s="188"/>
      <c r="H95" s="192">
        <v>11.22</v>
      </c>
      <c r="I95" s="193"/>
      <c r="J95" s="188"/>
      <c r="K95" s="188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135</v>
      </c>
      <c r="AU95" s="198" t="s">
        <v>88</v>
      </c>
      <c r="AV95" s="13" t="s">
        <v>88</v>
      </c>
      <c r="AW95" s="13" t="s">
        <v>37</v>
      </c>
      <c r="AX95" s="13" t="s">
        <v>78</v>
      </c>
      <c r="AY95" s="198" t="s">
        <v>127</v>
      </c>
    </row>
    <row r="96" spans="1:65" s="14" customFormat="1" ht="11.25">
      <c r="B96" s="199"/>
      <c r="C96" s="200"/>
      <c r="D96" s="189" t="s">
        <v>135</v>
      </c>
      <c r="E96" s="201" t="s">
        <v>19</v>
      </c>
      <c r="F96" s="202" t="s">
        <v>137</v>
      </c>
      <c r="G96" s="200"/>
      <c r="H96" s="203">
        <v>11.22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135</v>
      </c>
      <c r="AU96" s="209" t="s">
        <v>88</v>
      </c>
      <c r="AV96" s="14" t="s">
        <v>133</v>
      </c>
      <c r="AW96" s="14" t="s">
        <v>37</v>
      </c>
      <c r="AX96" s="14" t="s">
        <v>86</v>
      </c>
      <c r="AY96" s="209" t="s">
        <v>127</v>
      </c>
    </row>
    <row r="97" spans="1:65" s="2" customFormat="1" ht="24">
      <c r="A97" s="35"/>
      <c r="B97" s="36"/>
      <c r="C97" s="174" t="s">
        <v>142</v>
      </c>
      <c r="D97" s="174" t="s">
        <v>129</v>
      </c>
      <c r="E97" s="175" t="s">
        <v>319</v>
      </c>
      <c r="F97" s="176" t="s">
        <v>320</v>
      </c>
      <c r="G97" s="177" t="s">
        <v>132</v>
      </c>
      <c r="H97" s="178">
        <v>13.464</v>
      </c>
      <c r="I97" s="179"/>
      <c r="J97" s="180">
        <f>ROUND(I97*H97,2)</f>
        <v>0</v>
      </c>
      <c r="K97" s="176" t="s">
        <v>19</v>
      </c>
      <c r="L97" s="40"/>
      <c r="M97" s="181" t="s">
        <v>19</v>
      </c>
      <c r="N97" s="182" t="s">
        <v>49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133</v>
      </c>
      <c r="AT97" s="185" t="s">
        <v>129</v>
      </c>
      <c r="AU97" s="185" t="s">
        <v>88</v>
      </c>
      <c r="AY97" s="18" t="s">
        <v>127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86</v>
      </c>
      <c r="BK97" s="186">
        <f>ROUND(I97*H97,2)</f>
        <v>0</v>
      </c>
      <c r="BL97" s="18" t="s">
        <v>133</v>
      </c>
      <c r="BM97" s="185" t="s">
        <v>321</v>
      </c>
    </row>
    <row r="98" spans="1:65" s="13" customFormat="1" ht="11.25">
      <c r="B98" s="187"/>
      <c r="C98" s="188"/>
      <c r="D98" s="189" t="s">
        <v>135</v>
      </c>
      <c r="E98" s="190" t="s">
        <v>19</v>
      </c>
      <c r="F98" s="191" t="s">
        <v>322</v>
      </c>
      <c r="G98" s="188"/>
      <c r="H98" s="192">
        <v>13.464</v>
      </c>
      <c r="I98" s="193"/>
      <c r="J98" s="188"/>
      <c r="K98" s="188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135</v>
      </c>
      <c r="AU98" s="198" t="s">
        <v>88</v>
      </c>
      <c r="AV98" s="13" t="s">
        <v>88</v>
      </c>
      <c r="AW98" s="13" t="s">
        <v>37</v>
      </c>
      <c r="AX98" s="13" t="s">
        <v>86</v>
      </c>
      <c r="AY98" s="198" t="s">
        <v>127</v>
      </c>
    </row>
    <row r="99" spans="1:65" s="2" customFormat="1" ht="36">
      <c r="A99" s="35"/>
      <c r="B99" s="36"/>
      <c r="C99" s="174" t="s">
        <v>133</v>
      </c>
      <c r="D99" s="174" t="s">
        <v>129</v>
      </c>
      <c r="E99" s="175" t="s">
        <v>323</v>
      </c>
      <c r="F99" s="176" t="s">
        <v>324</v>
      </c>
      <c r="G99" s="177" t="s">
        <v>132</v>
      </c>
      <c r="H99" s="178">
        <v>3.3660000000000001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49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133</v>
      </c>
      <c r="AT99" s="185" t="s">
        <v>129</v>
      </c>
      <c r="AU99" s="185" t="s">
        <v>88</v>
      </c>
      <c r="AY99" s="18" t="s">
        <v>127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86</v>
      </c>
      <c r="BK99" s="186">
        <f>ROUND(I99*H99,2)</f>
        <v>0</v>
      </c>
      <c r="BL99" s="18" t="s">
        <v>133</v>
      </c>
      <c r="BM99" s="185" t="s">
        <v>325</v>
      </c>
    </row>
    <row r="100" spans="1:65" s="13" customFormat="1" ht="11.25">
      <c r="B100" s="187"/>
      <c r="C100" s="188"/>
      <c r="D100" s="189" t="s">
        <v>135</v>
      </c>
      <c r="E100" s="190" t="s">
        <v>19</v>
      </c>
      <c r="F100" s="191" t="s">
        <v>326</v>
      </c>
      <c r="G100" s="188"/>
      <c r="H100" s="192">
        <v>3.3660000000000001</v>
      </c>
      <c r="I100" s="193"/>
      <c r="J100" s="188"/>
      <c r="K100" s="188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135</v>
      </c>
      <c r="AU100" s="198" t="s">
        <v>88</v>
      </c>
      <c r="AV100" s="13" t="s">
        <v>88</v>
      </c>
      <c r="AW100" s="13" t="s">
        <v>37</v>
      </c>
      <c r="AX100" s="13" t="s">
        <v>78</v>
      </c>
      <c r="AY100" s="198" t="s">
        <v>127</v>
      </c>
    </row>
    <row r="101" spans="1:65" s="14" customFormat="1" ht="11.25">
      <c r="B101" s="199"/>
      <c r="C101" s="200"/>
      <c r="D101" s="189" t="s">
        <v>135</v>
      </c>
      <c r="E101" s="201" t="s">
        <v>19</v>
      </c>
      <c r="F101" s="202" t="s">
        <v>137</v>
      </c>
      <c r="G101" s="200"/>
      <c r="H101" s="203">
        <v>3.3660000000000001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135</v>
      </c>
      <c r="AU101" s="209" t="s">
        <v>88</v>
      </c>
      <c r="AV101" s="14" t="s">
        <v>133</v>
      </c>
      <c r="AW101" s="14" t="s">
        <v>37</v>
      </c>
      <c r="AX101" s="14" t="s">
        <v>86</v>
      </c>
      <c r="AY101" s="209" t="s">
        <v>127</v>
      </c>
    </row>
    <row r="102" spans="1:65" s="2" customFormat="1" ht="16.5" customHeight="1">
      <c r="A102" s="35"/>
      <c r="B102" s="36"/>
      <c r="C102" s="224" t="s">
        <v>157</v>
      </c>
      <c r="D102" s="224" t="s">
        <v>166</v>
      </c>
      <c r="E102" s="225" t="s">
        <v>327</v>
      </c>
      <c r="F102" s="226" t="s">
        <v>328</v>
      </c>
      <c r="G102" s="227" t="s">
        <v>212</v>
      </c>
      <c r="H102" s="228">
        <v>6.7320000000000002</v>
      </c>
      <c r="I102" s="229"/>
      <c r="J102" s="230">
        <f>ROUND(I102*H102,2)</f>
        <v>0</v>
      </c>
      <c r="K102" s="226" t="s">
        <v>19</v>
      </c>
      <c r="L102" s="231"/>
      <c r="M102" s="232" t="s">
        <v>19</v>
      </c>
      <c r="N102" s="233" t="s">
        <v>49</v>
      </c>
      <c r="O102" s="65"/>
      <c r="P102" s="183">
        <f>O102*H102</f>
        <v>0</v>
      </c>
      <c r="Q102" s="183">
        <v>1</v>
      </c>
      <c r="R102" s="183">
        <f>Q102*H102</f>
        <v>6.7320000000000002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170</v>
      </c>
      <c r="AT102" s="185" t="s">
        <v>166</v>
      </c>
      <c r="AU102" s="185" t="s">
        <v>88</v>
      </c>
      <c r="AY102" s="18" t="s">
        <v>127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86</v>
      </c>
      <c r="BK102" s="186">
        <f>ROUND(I102*H102,2)</f>
        <v>0</v>
      </c>
      <c r="BL102" s="18" t="s">
        <v>133</v>
      </c>
      <c r="BM102" s="185" t="s">
        <v>329</v>
      </c>
    </row>
    <row r="103" spans="1:65" s="13" customFormat="1" ht="11.25">
      <c r="B103" s="187"/>
      <c r="C103" s="188"/>
      <c r="D103" s="189" t="s">
        <v>135</v>
      </c>
      <c r="E103" s="190" t="s">
        <v>19</v>
      </c>
      <c r="F103" s="191" t="s">
        <v>330</v>
      </c>
      <c r="G103" s="188"/>
      <c r="H103" s="192">
        <v>6.7320000000000002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135</v>
      </c>
      <c r="AU103" s="198" t="s">
        <v>88</v>
      </c>
      <c r="AV103" s="13" t="s">
        <v>88</v>
      </c>
      <c r="AW103" s="13" t="s">
        <v>37</v>
      </c>
      <c r="AX103" s="13" t="s">
        <v>86</v>
      </c>
      <c r="AY103" s="198" t="s">
        <v>127</v>
      </c>
    </row>
    <row r="104" spans="1:65" s="2" customFormat="1" ht="24">
      <c r="A104" s="35"/>
      <c r="B104" s="36"/>
      <c r="C104" s="174" t="s">
        <v>161</v>
      </c>
      <c r="D104" s="174" t="s">
        <v>129</v>
      </c>
      <c r="E104" s="175" t="s">
        <v>331</v>
      </c>
      <c r="F104" s="176" t="s">
        <v>332</v>
      </c>
      <c r="G104" s="177" t="s">
        <v>145</v>
      </c>
      <c r="H104" s="178">
        <v>19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49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133</v>
      </c>
      <c r="AT104" s="185" t="s">
        <v>129</v>
      </c>
      <c r="AU104" s="185" t="s">
        <v>88</v>
      </c>
      <c r="AY104" s="18" t="s">
        <v>127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86</v>
      </c>
      <c r="BK104" s="186">
        <f>ROUND(I104*H104,2)</f>
        <v>0</v>
      </c>
      <c r="BL104" s="18" t="s">
        <v>133</v>
      </c>
      <c r="BM104" s="185" t="s">
        <v>333</v>
      </c>
    </row>
    <row r="105" spans="1:65" s="2" customFormat="1" ht="16.5" customHeight="1">
      <c r="A105" s="35"/>
      <c r="B105" s="36"/>
      <c r="C105" s="224" t="s">
        <v>165</v>
      </c>
      <c r="D105" s="224" t="s">
        <v>166</v>
      </c>
      <c r="E105" s="225" t="s">
        <v>334</v>
      </c>
      <c r="F105" s="226" t="s">
        <v>335</v>
      </c>
      <c r="G105" s="227" t="s">
        <v>336</v>
      </c>
      <c r="H105" s="228">
        <v>2.85</v>
      </c>
      <c r="I105" s="229"/>
      <c r="J105" s="230">
        <f>ROUND(I105*H105,2)</f>
        <v>0</v>
      </c>
      <c r="K105" s="226" t="s">
        <v>19</v>
      </c>
      <c r="L105" s="231"/>
      <c r="M105" s="232" t="s">
        <v>19</v>
      </c>
      <c r="N105" s="233" t="s">
        <v>49</v>
      </c>
      <c r="O105" s="65"/>
      <c r="P105" s="183">
        <f>O105*H105</f>
        <v>0</v>
      </c>
      <c r="Q105" s="183">
        <v>1E-3</v>
      </c>
      <c r="R105" s="183">
        <f>Q105*H105</f>
        <v>2.8500000000000001E-3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170</v>
      </c>
      <c r="AT105" s="185" t="s">
        <v>166</v>
      </c>
      <c r="AU105" s="185" t="s">
        <v>88</v>
      </c>
      <c r="AY105" s="18" t="s">
        <v>127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86</v>
      </c>
      <c r="BK105" s="186">
        <f>ROUND(I105*H105,2)</f>
        <v>0</v>
      </c>
      <c r="BL105" s="18" t="s">
        <v>133</v>
      </c>
      <c r="BM105" s="185" t="s">
        <v>337</v>
      </c>
    </row>
    <row r="106" spans="1:65" s="13" customFormat="1" ht="11.25">
      <c r="B106" s="187"/>
      <c r="C106" s="188"/>
      <c r="D106" s="189" t="s">
        <v>135</v>
      </c>
      <c r="E106" s="190" t="s">
        <v>19</v>
      </c>
      <c r="F106" s="191" t="s">
        <v>338</v>
      </c>
      <c r="G106" s="188"/>
      <c r="H106" s="192">
        <v>2.85</v>
      </c>
      <c r="I106" s="193"/>
      <c r="J106" s="188"/>
      <c r="K106" s="188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135</v>
      </c>
      <c r="AU106" s="198" t="s">
        <v>88</v>
      </c>
      <c r="AV106" s="13" t="s">
        <v>88</v>
      </c>
      <c r="AW106" s="13" t="s">
        <v>37</v>
      </c>
      <c r="AX106" s="13" t="s">
        <v>86</v>
      </c>
      <c r="AY106" s="198" t="s">
        <v>127</v>
      </c>
    </row>
    <row r="107" spans="1:65" s="2" customFormat="1" ht="21.75" customHeight="1">
      <c r="A107" s="35"/>
      <c r="B107" s="36"/>
      <c r="C107" s="174" t="s">
        <v>170</v>
      </c>
      <c r="D107" s="174" t="s">
        <v>129</v>
      </c>
      <c r="E107" s="175" t="s">
        <v>339</v>
      </c>
      <c r="F107" s="176" t="s">
        <v>340</v>
      </c>
      <c r="G107" s="177" t="s">
        <v>145</v>
      </c>
      <c r="H107" s="178">
        <v>19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49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133</v>
      </c>
      <c r="AT107" s="185" t="s">
        <v>129</v>
      </c>
      <c r="AU107" s="185" t="s">
        <v>88</v>
      </c>
      <c r="AY107" s="18" t="s">
        <v>127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86</v>
      </c>
      <c r="BK107" s="186">
        <f>ROUND(I107*H107,2)</f>
        <v>0</v>
      </c>
      <c r="BL107" s="18" t="s">
        <v>133</v>
      </c>
      <c r="BM107" s="185" t="s">
        <v>341</v>
      </c>
    </row>
    <row r="108" spans="1:65" s="13" customFormat="1" ht="11.25">
      <c r="B108" s="187"/>
      <c r="C108" s="188"/>
      <c r="D108" s="189" t="s">
        <v>135</v>
      </c>
      <c r="E108" s="190" t="s">
        <v>19</v>
      </c>
      <c r="F108" s="191" t="s">
        <v>342</v>
      </c>
      <c r="G108" s="188"/>
      <c r="H108" s="192">
        <v>19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135</v>
      </c>
      <c r="AU108" s="198" t="s">
        <v>88</v>
      </c>
      <c r="AV108" s="13" t="s">
        <v>88</v>
      </c>
      <c r="AW108" s="13" t="s">
        <v>37</v>
      </c>
      <c r="AX108" s="13" t="s">
        <v>86</v>
      </c>
      <c r="AY108" s="198" t="s">
        <v>127</v>
      </c>
    </row>
    <row r="109" spans="1:65" s="12" customFormat="1" ht="22.9" customHeight="1">
      <c r="B109" s="158"/>
      <c r="C109" s="159"/>
      <c r="D109" s="160" t="s">
        <v>77</v>
      </c>
      <c r="E109" s="172" t="s">
        <v>133</v>
      </c>
      <c r="F109" s="172" t="s">
        <v>343</v>
      </c>
      <c r="G109" s="159"/>
      <c r="H109" s="159"/>
      <c r="I109" s="162"/>
      <c r="J109" s="173">
        <f>BK109</f>
        <v>0</v>
      </c>
      <c r="K109" s="159"/>
      <c r="L109" s="164"/>
      <c r="M109" s="165"/>
      <c r="N109" s="166"/>
      <c r="O109" s="166"/>
      <c r="P109" s="167">
        <f>SUM(P110:P112)</f>
        <v>0</v>
      </c>
      <c r="Q109" s="166"/>
      <c r="R109" s="167">
        <f>SUM(R110:R112)</f>
        <v>0</v>
      </c>
      <c r="S109" s="166"/>
      <c r="T109" s="168">
        <f>SUM(T110:T112)</f>
        <v>0</v>
      </c>
      <c r="AR109" s="169" t="s">
        <v>86</v>
      </c>
      <c r="AT109" s="170" t="s">
        <v>77</v>
      </c>
      <c r="AU109" s="170" t="s">
        <v>86</v>
      </c>
      <c r="AY109" s="169" t="s">
        <v>127</v>
      </c>
      <c r="BK109" s="171">
        <f>SUM(BK110:BK112)</f>
        <v>0</v>
      </c>
    </row>
    <row r="110" spans="1:65" s="2" customFormat="1" ht="16.5" customHeight="1">
      <c r="A110" s="35"/>
      <c r="B110" s="36"/>
      <c r="C110" s="174" t="s">
        <v>181</v>
      </c>
      <c r="D110" s="174" t="s">
        <v>129</v>
      </c>
      <c r="E110" s="175" t="s">
        <v>344</v>
      </c>
      <c r="F110" s="176" t="s">
        <v>345</v>
      </c>
      <c r="G110" s="177" t="s">
        <v>132</v>
      </c>
      <c r="H110" s="178">
        <v>1.1220000000000001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49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133</v>
      </c>
      <c r="AT110" s="185" t="s">
        <v>129</v>
      </c>
      <c r="AU110" s="185" t="s">
        <v>88</v>
      </c>
      <c r="AY110" s="18" t="s">
        <v>127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86</v>
      </c>
      <c r="BK110" s="186">
        <f>ROUND(I110*H110,2)</f>
        <v>0</v>
      </c>
      <c r="BL110" s="18" t="s">
        <v>133</v>
      </c>
      <c r="BM110" s="185" t="s">
        <v>346</v>
      </c>
    </row>
    <row r="111" spans="1:65" s="13" customFormat="1" ht="11.25">
      <c r="B111" s="187"/>
      <c r="C111" s="188"/>
      <c r="D111" s="189" t="s">
        <v>135</v>
      </c>
      <c r="E111" s="190" t="s">
        <v>19</v>
      </c>
      <c r="F111" s="191" t="s">
        <v>347</v>
      </c>
      <c r="G111" s="188"/>
      <c r="H111" s="192">
        <v>1.1220000000000001</v>
      </c>
      <c r="I111" s="193"/>
      <c r="J111" s="188"/>
      <c r="K111" s="188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135</v>
      </c>
      <c r="AU111" s="198" t="s">
        <v>88</v>
      </c>
      <c r="AV111" s="13" t="s">
        <v>88</v>
      </c>
      <c r="AW111" s="13" t="s">
        <v>37</v>
      </c>
      <c r="AX111" s="13" t="s">
        <v>78</v>
      </c>
      <c r="AY111" s="198" t="s">
        <v>127</v>
      </c>
    </row>
    <row r="112" spans="1:65" s="14" customFormat="1" ht="11.25">
      <c r="B112" s="199"/>
      <c r="C112" s="200"/>
      <c r="D112" s="189" t="s">
        <v>135</v>
      </c>
      <c r="E112" s="201" t="s">
        <v>19</v>
      </c>
      <c r="F112" s="202" t="s">
        <v>137</v>
      </c>
      <c r="G112" s="200"/>
      <c r="H112" s="203">
        <v>1.1220000000000001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135</v>
      </c>
      <c r="AU112" s="209" t="s">
        <v>88</v>
      </c>
      <c r="AV112" s="14" t="s">
        <v>133</v>
      </c>
      <c r="AW112" s="14" t="s">
        <v>37</v>
      </c>
      <c r="AX112" s="14" t="s">
        <v>86</v>
      </c>
      <c r="AY112" s="209" t="s">
        <v>127</v>
      </c>
    </row>
    <row r="113" spans="1:65" s="12" customFormat="1" ht="22.9" customHeight="1">
      <c r="B113" s="158"/>
      <c r="C113" s="159"/>
      <c r="D113" s="160" t="s">
        <v>77</v>
      </c>
      <c r="E113" s="172" t="s">
        <v>170</v>
      </c>
      <c r="F113" s="172" t="s">
        <v>231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SUM(P114:P119)</f>
        <v>0</v>
      </c>
      <c r="Q113" s="166"/>
      <c r="R113" s="167">
        <f>SUM(R114:R119)</f>
        <v>1.0163449999999999E-2</v>
      </c>
      <c r="S113" s="166"/>
      <c r="T113" s="168">
        <f>SUM(T114:T119)</f>
        <v>0</v>
      </c>
      <c r="AR113" s="169" t="s">
        <v>86</v>
      </c>
      <c r="AT113" s="170" t="s">
        <v>77</v>
      </c>
      <c r="AU113" s="170" t="s">
        <v>86</v>
      </c>
      <c r="AY113" s="169" t="s">
        <v>127</v>
      </c>
      <c r="BK113" s="171">
        <f>SUM(BK114:BK119)</f>
        <v>0</v>
      </c>
    </row>
    <row r="114" spans="1:65" s="2" customFormat="1" ht="24">
      <c r="A114" s="35"/>
      <c r="B114" s="36"/>
      <c r="C114" s="174" t="s">
        <v>185</v>
      </c>
      <c r="D114" s="174" t="s">
        <v>129</v>
      </c>
      <c r="E114" s="175" t="s">
        <v>348</v>
      </c>
      <c r="F114" s="176" t="s">
        <v>349</v>
      </c>
      <c r="G114" s="177" t="s">
        <v>151</v>
      </c>
      <c r="H114" s="178">
        <v>18.7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49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133</v>
      </c>
      <c r="AT114" s="185" t="s">
        <v>129</v>
      </c>
      <c r="AU114" s="185" t="s">
        <v>88</v>
      </c>
      <c r="AY114" s="18" t="s">
        <v>127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86</v>
      </c>
      <c r="BK114" s="186">
        <f>ROUND(I114*H114,2)</f>
        <v>0</v>
      </c>
      <c r="BL114" s="18" t="s">
        <v>133</v>
      </c>
      <c r="BM114" s="185" t="s">
        <v>350</v>
      </c>
    </row>
    <row r="115" spans="1:65" s="2" customFormat="1" ht="16.5" customHeight="1">
      <c r="A115" s="35"/>
      <c r="B115" s="36"/>
      <c r="C115" s="224" t="s">
        <v>189</v>
      </c>
      <c r="D115" s="224" t="s">
        <v>166</v>
      </c>
      <c r="E115" s="225" t="s">
        <v>351</v>
      </c>
      <c r="F115" s="226" t="s">
        <v>352</v>
      </c>
      <c r="G115" s="227" t="s">
        <v>151</v>
      </c>
      <c r="H115" s="228">
        <v>19.635000000000002</v>
      </c>
      <c r="I115" s="229"/>
      <c r="J115" s="230">
        <f>ROUND(I115*H115,2)</f>
        <v>0</v>
      </c>
      <c r="K115" s="226" t="s">
        <v>19</v>
      </c>
      <c r="L115" s="231"/>
      <c r="M115" s="232" t="s">
        <v>19</v>
      </c>
      <c r="N115" s="233" t="s">
        <v>49</v>
      </c>
      <c r="O115" s="65"/>
      <c r="P115" s="183">
        <f>O115*H115</f>
        <v>0</v>
      </c>
      <c r="Q115" s="183">
        <v>2.7E-4</v>
      </c>
      <c r="R115" s="183">
        <f>Q115*H115</f>
        <v>5.3014500000000001E-3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170</v>
      </c>
      <c r="AT115" s="185" t="s">
        <v>166</v>
      </c>
      <c r="AU115" s="185" t="s">
        <v>88</v>
      </c>
      <c r="AY115" s="18" t="s">
        <v>127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86</v>
      </c>
      <c r="BK115" s="186">
        <f>ROUND(I115*H115,2)</f>
        <v>0</v>
      </c>
      <c r="BL115" s="18" t="s">
        <v>133</v>
      </c>
      <c r="BM115" s="185" t="s">
        <v>353</v>
      </c>
    </row>
    <row r="116" spans="1:65" s="13" customFormat="1" ht="11.25">
      <c r="B116" s="187"/>
      <c r="C116" s="188"/>
      <c r="D116" s="189" t="s">
        <v>135</v>
      </c>
      <c r="E116" s="190" t="s">
        <v>19</v>
      </c>
      <c r="F116" s="191" t="s">
        <v>354</v>
      </c>
      <c r="G116" s="188"/>
      <c r="H116" s="192">
        <v>19.635000000000002</v>
      </c>
      <c r="I116" s="193"/>
      <c r="J116" s="188"/>
      <c r="K116" s="188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135</v>
      </c>
      <c r="AU116" s="198" t="s">
        <v>88</v>
      </c>
      <c r="AV116" s="13" t="s">
        <v>88</v>
      </c>
      <c r="AW116" s="13" t="s">
        <v>37</v>
      </c>
      <c r="AX116" s="13" t="s">
        <v>86</v>
      </c>
      <c r="AY116" s="198" t="s">
        <v>127</v>
      </c>
    </row>
    <row r="117" spans="1:65" s="2" customFormat="1" ht="16.5" customHeight="1">
      <c r="A117" s="35"/>
      <c r="B117" s="36"/>
      <c r="C117" s="174" t="s">
        <v>193</v>
      </c>
      <c r="D117" s="174" t="s">
        <v>129</v>
      </c>
      <c r="E117" s="175" t="s">
        <v>355</v>
      </c>
      <c r="F117" s="176" t="s">
        <v>356</v>
      </c>
      <c r="G117" s="177" t="s">
        <v>151</v>
      </c>
      <c r="H117" s="178">
        <v>18.7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49</v>
      </c>
      <c r="O117" s="65"/>
      <c r="P117" s="183">
        <f>O117*H117</f>
        <v>0</v>
      </c>
      <c r="Q117" s="183">
        <v>1.9000000000000001E-4</v>
      </c>
      <c r="R117" s="183">
        <f>Q117*H117</f>
        <v>3.5530000000000002E-3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133</v>
      </c>
      <c r="AT117" s="185" t="s">
        <v>129</v>
      </c>
      <c r="AU117" s="185" t="s">
        <v>88</v>
      </c>
      <c r="AY117" s="18" t="s">
        <v>127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86</v>
      </c>
      <c r="BK117" s="186">
        <f>ROUND(I117*H117,2)</f>
        <v>0</v>
      </c>
      <c r="BL117" s="18" t="s">
        <v>133</v>
      </c>
      <c r="BM117" s="185" t="s">
        <v>357</v>
      </c>
    </row>
    <row r="118" spans="1:65" s="13" customFormat="1" ht="11.25">
      <c r="B118" s="187"/>
      <c r="C118" s="188"/>
      <c r="D118" s="189" t="s">
        <v>135</v>
      </c>
      <c r="E118" s="190" t="s">
        <v>19</v>
      </c>
      <c r="F118" s="191" t="s">
        <v>358</v>
      </c>
      <c r="G118" s="188"/>
      <c r="H118" s="192">
        <v>18.7</v>
      </c>
      <c r="I118" s="193"/>
      <c r="J118" s="188"/>
      <c r="K118" s="188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135</v>
      </c>
      <c r="AU118" s="198" t="s">
        <v>88</v>
      </c>
      <c r="AV118" s="13" t="s">
        <v>88</v>
      </c>
      <c r="AW118" s="13" t="s">
        <v>37</v>
      </c>
      <c r="AX118" s="13" t="s">
        <v>86</v>
      </c>
      <c r="AY118" s="198" t="s">
        <v>127</v>
      </c>
    </row>
    <row r="119" spans="1:65" s="2" customFormat="1" ht="16.5" customHeight="1">
      <c r="A119" s="35"/>
      <c r="B119" s="36"/>
      <c r="C119" s="174" t="s">
        <v>198</v>
      </c>
      <c r="D119" s="174" t="s">
        <v>129</v>
      </c>
      <c r="E119" s="175" t="s">
        <v>359</v>
      </c>
      <c r="F119" s="176" t="s">
        <v>360</v>
      </c>
      <c r="G119" s="177" t="s">
        <v>151</v>
      </c>
      <c r="H119" s="178">
        <v>18.7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49</v>
      </c>
      <c r="O119" s="65"/>
      <c r="P119" s="183">
        <f>O119*H119</f>
        <v>0</v>
      </c>
      <c r="Q119" s="183">
        <v>6.9999999999999994E-5</v>
      </c>
      <c r="R119" s="183">
        <f>Q119*H119</f>
        <v>1.3089999999999998E-3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133</v>
      </c>
      <c r="AT119" s="185" t="s">
        <v>129</v>
      </c>
      <c r="AU119" s="185" t="s">
        <v>88</v>
      </c>
      <c r="AY119" s="18" t="s">
        <v>127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86</v>
      </c>
      <c r="BK119" s="186">
        <f>ROUND(I119*H119,2)</f>
        <v>0</v>
      </c>
      <c r="BL119" s="18" t="s">
        <v>133</v>
      </c>
      <c r="BM119" s="185" t="s">
        <v>361</v>
      </c>
    </row>
    <row r="120" spans="1:65" s="12" customFormat="1" ht="22.9" customHeight="1">
      <c r="B120" s="158"/>
      <c r="C120" s="159"/>
      <c r="D120" s="160" t="s">
        <v>77</v>
      </c>
      <c r="E120" s="172" t="s">
        <v>249</v>
      </c>
      <c r="F120" s="172" t="s">
        <v>250</v>
      </c>
      <c r="G120" s="159"/>
      <c r="H120" s="159"/>
      <c r="I120" s="162"/>
      <c r="J120" s="173">
        <f>BK120</f>
        <v>0</v>
      </c>
      <c r="K120" s="159"/>
      <c r="L120" s="164"/>
      <c r="M120" s="165"/>
      <c r="N120" s="166"/>
      <c r="O120" s="166"/>
      <c r="P120" s="167">
        <f>SUM(P121:P122)</f>
        <v>0</v>
      </c>
      <c r="Q120" s="166"/>
      <c r="R120" s="167">
        <f>SUM(R121:R122)</f>
        <v>0</v>
      </c>
      <c r="S120" s="166"/>
      <c r="T120" s="168">
        <f>SUM(T121:T122)</f>
        <v>0</v>
      </c>
      <c r="AR120" s="169" t="s">
        <v>86</v>
      </c>
      <c r="AT120" s="170" t="s">
        <v>77</v>
      </c>
      <c r="AU120" s="170" t="s">
        <v>86</v>
      </c>
      <c r="AY120" s="169" t="s">
        <v>127</v>
      </c>
      <c r="BK120" s="171">
        <f>SUM(BK121:BK122)</f>
        <v>0</v>
      </c>
    </row>
    <row r="121" spans="1:65" s="2" customFormat="1" ht="24">
      <c r="A121" s="35"/>
      <c r="B121" s="36"/>
      <c r="C121" s="174" t="s">
        <v>203</v>
      </c>
      <c r="D121" s="174" t="s">
        <v>129</v>
      </c>
      <c r="E121" s="175" t="s">
        <v>252</v>
      </c>
      <c r="F121" s="176" t="s">
        <v>253</v>
      </c>
      <c r="G121" s="177" t="s">
        <v>212</v>
      </c>
      <c r="H121" s="178">
        <v>6.7450000000000001</v>
      </c>
      <c r="I121" s="179"/>
      <c r="J121" s="180">
        <f>ROUND(I121*H121,2)</f>
        <v>0</v>
      </c>
      <c r="K121" s="176" t="s">
        <v>19</v>
      </c>
      <c r="L121" s="40"/>
      <c r="M121" s="181" t="s">
        <v>19</v>
      </c>
      <c r="N121" s="182" t="s">
        <v>49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133</v>
      </c>
      <c r="AT121" s="185" t="s">
        <v>129</v>
      </c>
      <c r="AU121" s="185" t="s">
        <v>88</v>
      </c>
      <c r="AY121" s="18" t="s">
        <v>127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86</v>
      </c>
      <c r="BK121" s="186">
        <f>ROUND(I121*H121,2)</f>
        <v>0</v>
      </c>
      <c r="BL121" s="18" t="s">
        <v>133</v>
      </c>
      <c r="BM121" s="185" t="s">
        <v>362</v>
      </c>
    </row>
    <row r="122" spans="1:65" s="2" customFormat="1" ht="24">
      <c r="A122" s="35"/>
      <c r="B122" s="36"/>
      <c r="C122" s="174" t="s">
        <v>8</v>
      </c>
      <c r="D122" s="174" t="s">
        <v>129</v>
      </c>
      <c r="E122" s="175" t="s">
        <v>256</v>
      </c>
      <c r="F122" s="176" t="s">
        <v>257</v>
      </c>
      <c r="G122" s="177" t="s">
        <v>212</v>
      </c>
      <c r="H122" s="178">
        <v>6.7450000000000001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49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133</v>
      </c>
      <c r="AT122" s="185" t="s">
        <v>129</v>
      </c>
      <c r="AU122" s="185" t="s">
        <v>88</v>
      </c>
      <c r="AY122" s="18" t="s">
        <v>127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86</v>
      </c>
      <c r="BK122" s="186">
        <f>ROUND(I122*H122,2)</f>
        <v>0</v>
      </c>
      <c r="BL122" s="18" t="s">
        <v>133</v>
      </c>
      <c r="BM122" s="185" t="s">
        <v>363</v>
      </c>
    </row>
    <row r="123" spans="1:65" s="12" customFormat="1" ht="25.9" customHeight="1">
      <c r="B123" s="158"/>
      <c r="C123" s="159"/>
      <c r="D123" s="160" t="s">
        <v>77</v>
      </c>
      <c r="E123" s="161" t="s">
        <v>259</v>
      </c>
      <c r="F123" s="161" t="s">
        <v>260</v>
      </c>
      <c r="G123" s="159"/>
      <c r="H123" s="159"/>
      <c r="I123" s="162"/>
      <c r="J123" s="163">
        <f>BK123</f>
        <v>0</v>
      </c>
      <c r="K123" s="159"/>
      <c r="L123" s="164"/>
      <c r="M123" s="165"/>
      <c r="N123" s="166"/>
      <c r="O123" s="166"/>
      <c r="P123" s="167">
        <f>P124</f>
        <v>0</v>
      </c>
      <c r="Q123" s="166"/>
      <c r="R123" s="167">
        <f>R124</f>
        <v>5.778300000000001E-3</v>
      </c>
      <c r="S123" s="166"/>
      <c r="T123" s="168">
        <f>T124</f>
        <v>0</v>
      </c>
      <c r="AR123" s="169" t="s">
        <v>88</v>
      </c>
      <c r="AT123" s="170" t="s">
        <v>77</v>
      </c>
      <c r="AU123" s="170" t="s">
        <v>78</v>
      </c>
      <c r="AY123" s="169" t="s">
        <v>127</v>
      </c>
      <c r="BK123" s="171">
        <f>BK124</f>
        <v>0</v>
      </c>
    </row>
    <row r="124" spans="1:65" s="12" customFormat="1" ht="22.9" customHeight="1">
      <c r="B124" s="158"/>
      <c r="C124" s="159"/>
      <c r="D124" s="160" t="s">
        <v>77</v>
      </c>
      <c r="E124" s="172" t="s">
        <v>364</v>
      </c>
      <c r="F124" s="172" t="s">
        <v>365</v>
      </c>
      <c r="G124" s="159"/>
      <c r="H124" s="159"/>
      <c r="I124" s="162"/>
      <c r="J124" s="173">
        <f>BK124</f>
        <v>0</v>
      </c>
      <c r="K124" s="159"/>
      <c r="L124" s="164"/>
      <c r="M124" s="165"/>
      <c r="N124" s="166"/>
      <c r="O124" s="166"/>
      <c r="P124" s="167">
        <f>SUM(P125:P133)</f>
        <v>0</v>
      </c>
      <c r="Q124" s="166"/>
      <c r="R124" s="167">
        <f>SUM(R125:R133)</f>
        <v>5.778300000000001E-3</v>
      </c>
      <c r="S124" s="166"/>
      <c r="T124" s="168">
        <f>SUM(T125:T133)</f>
        <v>0</v>
      </c>
      <c r="AR124" s="169" t="s">
        <v>88</v>
      </c>
      <c r="AT124" s="170" t="s">
        <v>77</v>
      </c>
      <c r="AU124" s="170" t="s">
        <v>86</v>
      </c>
      <c r="AY124" s="169" t="s">
        <v>127</v>
      </c>
      <c r="BK124" s="171">
        <f>SUM(BK125:BK133)</f>
        <v>0</v>
      </c>
    </row>
    <row r="125" spans="1:65" s="2" customFormat="1" ht="24">
      <c r="A125" s="35"/>
      <c r="B125" s="36"/>
      <c r="C125" s="174" t="s">
        <v>215</v>
      </c>
      <c r="D125" s="174" t="s">
        <v>129</v>
      </c>
      <c r="E125" s="175" t="s">
        <v>366</v>
      </c>
      <c r="F125" s="176" t="s">
        <v>367</v>
      </c>
      <c r="G125" s="177" t="s">
        <v>151</v>
      </c>
      <c r="H125" s="178">
        <v>18.7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49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215</v>
      </c>
      <c r="AT125" s="185" t="s">
        <v>129</v>
      </c>
      <c r="AU125" s="185" t="s">
        <v>88</v>
      </c>
      <c r="AY125" s="18" t="s">
        <v>127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86</v>
      </c>
      <c r="BK125" s="186">
        <f>ROUND(I125*H125,2)</f>
        <v>0</v>
      </c>
      <c r="BL125" s="18" t="s">
        <v>215</v>
      </c>
      <c r="BM125" s="185" t="s">
        <v>368</v>
      </c>
    </row>
    <row r="126" spans="1:65" s="2" customFormat="1" ht="16.5" customHeight="1">
      <c r="A126" s="35"/>
      <c r="B126" s="36"/>
      <c r="C126" s="224" t="s">
        <v>221</v>
      </c>
      <c r="D126" s="224" t="s">
        <v>166</v>
      </c>
      <c r="E126" s="225" t="s">
        <v>369</v>
      </c>
      <c r="F126" s="226" t="s">
        <v>370</v>
      </c>
      <c r="G126" s="227" t="s">
        <v>151</v>
      </c>
      <c r="H126" s="228">
        <v>19.635000000000002</v>
      </c>
      <c r="I126" s="229"/>
      <c r="J126" s="230">
        <f>ROUND(I126*H126,2)</f>
        <v>0</v>
      </c>
      <c r="K126" s="226" t="s">
        <v>19</v>
      </c>
      <c r="L126" s="231"/>
      <c r="M126" s="232" t="s">
        <v>19</v>
      </c>
      <c r="N126" s="233" t="s">
        <v>49</v>
      </c>
      <c r="O126" s="65"/>
      <c r="P126" s="183">
        <f>O126*H126</f>
        <v>0</v>
      </c>
      <c r="Q126" s="183">
        <v>1E-4</v>
      </c>
      <c r="R126" s="183">
        <f>Q126*H126</f>
        <v>1.9635000000000004E-3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270</v>
      </c>
      <c r="AT126" s="185" t="s">
        <v>166</v>
      </c>
      <c r="AU126" s="185" t="s">
        <v>88</v>
      </c>
      <c r="AY126" s="18" t="s">
        <v>127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86</v>
      </c>
      <c r="BK126" s="186">
        <f>ROUND(I126*H126,2)</f>
        <v>0</v>
      </c>
      <c r="BL126" s="18" t="s">
        <v>215</v>
      </c>
      <c r="BM126" s="185" t="s">
        <v>371</v>
      </c>
    </row>
    <row r="127" spans="1:65" s="13" customFormat="1" ht="11.25">
      <c r="B127" s="187"/>
      <c r="C127" s="188"/>
      <c r="D127" s="189" t="s">
        <v>135</v>
      </c>
      <c r="E127" s="190" t="s">
        <v>19</v>
      </c>
      <c r="F127" s="191" t="s">
        <v>354</v>
      </c>
      <c r="G127" s="188"/>
      <c r="H127" s="192">
        <v>19.635000000000002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135</v>
      </c>
      <c r="AU127" s="198" t="s">
        <v>88</v>
      </c>
      <c r="AV127" s="13" t="s">
        <v>88</v>
      </c>
      <c r="AW127" s="13" t="s">
        <v>37</v>
      </c>
      <c r="AX127" s="13" t="s">
        <v>86</v>
      </c>
      <c r="AY127" s="198" t="s">
        <v>127</v>
      </c>
    </row>
    <row r="128" spans="1:65" s="2" customFormat="1" ht="24">
      <c r="A128" s="35"/>
      <c r="B128" s="36"/>
      <c r="C128" s="174" t="s">
        <v>226</v>
      </c>
      <c r="D128" s="174" t="s">
        <v>129</v>
      </c>
      <c r="E128" s="175" t="s">
        <v>372</v>
      </c>
      <c r="F128" s="176" t="s">
        <v>373</v>
      </c>
      <c r="G128" s="177" t="s">
        <v>151</v>
      </c>
      <c r="H128" s="178">
        <v>18.7</v>
      </c>
      <c r="I128" s="179"/>
      <c r="J128" s="180">
        <f>ROUND(I128*H128,2)</f>
        <v>0</v>
      </c>
      <c r="K128" s="176" t="s">
        <v>19</v>
      </c>
      <c r="L128" s="40"/>
      <c r="M128" s="181" t="s">
        <v>19</v>
      </c>
      <c r="N128" s="182" t="s">
        <v>49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215</v>
      </c>
      <c r="AT128" s="185" t="s">
        <v>129</v>
      </c>
      <c r="AU128" s="185" t="s">
        <v>88</v>
      </c>
      <c r="AY128" s="18" t="s">
        <v>127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86</v>
      </c>
      <c r="BK128" s="186">
        <f>ROUND(I128*H128,2)</f>
        <v>0</v>
      </c>
      <c r="BL128" s="18" t="s">
        <v>215</v>
      </c>
      <c r="BM128" s="185" t="s">
        <v>374</v>
      </c>
    </row>
    <row r="129" spans="1:65" s="2" customFormat="1" ht="16.5" customHeight="1">
      <c r="A129" s="35"/>
      <c r="B129" s="36"/>
      <c r="C129" s="224" t="s">
        <v>232</v>
      </c>
      <c r="D129" s="224" t="s">
        <v>166</v>
      </c>
      <c r="E129" s="225" t="s">
        <v>375</v>
      </c>
      <c r="F129" s="226" t="s">
        <v>376</v>
      </c>
      <c r="G129" s="227" t="s">
        <v>151</v>
      </c>
      <c r="H129" s="228">
        <v>22.44</v>
      </c>
      <c r="I129" s="229"/>
      <c r="J129" s="230">
        <f>ROUND(I129*H129,2)</f>
        <v>0</v>
      </c>
      <c r="K129" s="226" t="s">
        <v>19</v>
      </c>
      <c r="L129" s="231"/>
      <c r="M129" s="232" t="s">
        <v>19</v>
      </c>
      <c r="N129" s="233" t="s">
        <v>49</v>
      </c>
      <c r="O129" s="65"/>
      <c r="P129" s="183">
        <f>O129*H129</f>
        <v>0</v>
      </c>
      <c r="Q129" s="183">
        <v>1.7000000000000001E-4</v>
      </c>
      <c r="R129" s="183">
        <f>Q129*H129</f>
        <v>3.8148000000000006E-3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270</v>
      </c>
      <c r="AT129" s="185" t="s">
        <v>166</v>
      </c>
      <c r="AU129" s="185" t="s">
        <v>88</v>
      </c>
      <c r="AY129" s="18" t="s">
        <v>127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86</v>
      </c>
      <c r="BK129" s="186">
        <f>ROUND(I129*H129,2)</f>
        <v>0</v>
      </c>
      <c r="BL129" s="18" t="s">
        <v>215</v>
      </c>
      <c r="BM129" s="185" t="s">
        <v>377</v>
      </c>
    </row>
    <row r="130" spans="1:65" s="13" customFormat="1" ht="11.25">
      <c r="B130" s="187"/>
      <c r="C130" s="188"/>
      <c r="D130" s="189" t="s">
        <v>135</v>
      </c>
      <c r="E130" s="190" t="s">
        <v>19</v>
      </c>
      <c r="F130" s="191" t="s">
        <v>378</v>
      </c>
      <c r="G130" s="188"/>
      <c r="H130" s="192">
        <v>22.44</v>
      </c>
      <c r="I130" s="193"/>
      <c r="J130" s="188"/>
      <c r="K130" s="188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135</v>
      </c>
      <c r="AU130" s="198" t="s">
        <v>88</v>
      </c>
      <c r="AV130" s="13" t="s">
        <v>88</v>
      </c>
      <c r="AW130" s="13" t="s">
        <v>37</v>
      </c>
      <c r="AX130" s="13" t="s">
        <v>86</v>
      </c>
      <c r="AY130" s="198" t="s">
        <v>127</v>
      </c>
    </row>
    <row r="131" spans="1:65" s="2" customFormat="1" ht="24">
      <c r="A131" s="35"/>
      <c r="B131" s="36"/>
      <c r="C131" s="174" t="s">
        <v>236</v>
      </c>
      <c r="D131" s="174" t="s">
        <v>129</v>
      </c>
      <c r="E131" s="175" t="s">
        <v>379</v>
      </c>
      <c r="F131" s="176" t="s">
        <v>380</v>
      </c>
      <c r="G131" s="177" t="s">
        <v>212</v>
      </c>
      <c r="H131" s="178">
        <v>6.0000000000000001E-3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49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215</v>
      </c>
      <c r="AT131" s="185" t="s">
        <v>129</v>
      </c>
      <c r="AU131" s="185" t="s">
        <v>88</v>
      </c>
      <c r="AY131" s="18" t="s">
        <v>127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86</v>
      </c>
      <c r="BK131" s="186">
        <f>ROUND(I131*H131,2)</f>
        <v>0</v>
      </c>
      <c r="BL131" s="18" t="s">
        <v>215</v>
      </c>
      <c r="BM131" s="185" t="s">
        <v>381</v>
      </c>
    </row>
    <row r="132" spans="1:65" s="2" customFormat="1" ht="24">
      <c r="A132" s="35"/>
      <c r="B132" s="36"/>
      <c r="C132" s="174" t="s">
        <v>7</v>
      </c>
      <c r="D132" s="174" t="s">
        <v>129</v>
      </c>
      <c r="E132" s="175" t="s">
        <v>382</v>
      </c>
      <c r="F132" s="176" t="s">
        <v>383</v>
      </c>
      <c r="G132" s="177" t="s">
        <v>212</v>
      </c>
      <c r="H132" s="178">
        <v>6.0000000000000001E-3</v>
      </c>
      <c r="I132" s="179"/>
      <c r="J132" s="180">
        <f>ROUND(I132*H132,2)</f>
        <v>0</v>
      </c>
      <c r="K132" s="176" t="s">
        <v>19</v>
      </c>
      <c r="L132" s="40"/>
      <c r="M132" s="181" t="s">
        <v>19</v>
      </c>
      <c r="N132" s="182" t="s">
        <v>49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215</v>
      </c>
      <c r="AT132" s="185" t="s">
        <v>129</v>
      </c>
      <c r="AU132" s="185" t="s">
        <v>88</v>
      </c>
      <c r="AY132" s="18" t="s">
        <v>127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86</v>
      </c>
      <c r="BK132" s="186">
        <f>ROUND(I132*H132,2)</f>
        <v>0</v>
      </c>
      <c r="BL132" s="18" t="s">
        <v>215</v>
      </c>
      <c r="BM132" s="185" t="s">
        <v>384</v>
      </c>
    </row>
    <row r="133" spans="1:65" s="2" customFormat="1" ht="24">
      <c r="A133" s="35"/>
      <c r="B133" s="36"/>
      <c r="C133" s="174" t="s">
        <v>245</v>
      </c>
      <c r="D133" s="174" t="s">
        <v>129</v>
      </c>
      <c r="E133" s="175" t="s">
        <v>385</v>
      </c>
      <c r="F133" s="176" t="s">
        <v>386</v>
      </c>
      <c r="G133" s="177" t="s">
        <v>212</v>
      </c>
      <c r="H133" s="178">
        <v>6.0000000000000001E-3</v>
      </c>
      <c r="I133" s="179"/>
      <c r="J133" s="180">
        <f>ROUND(I133*H133,2)</f>
        <v>0</v>
      </c>
      <c r="K133" s="176" t="s">
        <v>19</v>
      </c>
      <c r="L133" s="40"/>
      <c r="M133" s="181" t="s">
        <v>19</v>
      </c>
      <c r="N133" s="182" t="s">
        <v>49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215</v>
      </c>
      <c r="AT133" s="185" t="s">
        <v>129</v>
      </c>
      <c r="AU133" s="185" t="s">
        <v>88</v>
      </c>
      <c r="AY133" s="18" t="s">
        <v>127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86</v>
      </c>
      <c r="BK133" s="186">
        <f>ROUND(I133*H133,2)</f>
        <v>0</v>
      </c>
      <c r="BL133" s="18" t="s">
        <v>215</v>
      </c>
      <c r="BM133" s="185" t="s">
        <v>387</v>
      </c>
    </row>
    <row r="134" spans="1:65" s="12" customFormat="1" ht="25.9" customHeight="1">
      <c r="B134" s="158"/>
      <c r="C134" s="159"/>
      <c r="D134" s="160" t="s">
        <v>77</v>
      </c>
      <c r="E134" s="161" t="s">
        <v>273</v>
      </c>
      <c r="F134" s="161" t="s">
        <v>274</v>
      </c>
      <c r="G134" s="159"/>
      <c r="H134" s="159"/>
      <c r="I134" s="162"/>
      <c r="J134" s="163">
        <f>BK134</f>
        <v>0</v>
      </c>
      <c r="K134" s="159"/>
      <c r="L134" s="164"/>
      <c r="M134" s="165"/>
      <c r="N134" s="166"/>
      <c r="O134" s="166"/>
      <c r="P134" s="167">
        <f>SUM(P135:P145)</f>
        <v>0</v>
      </c>
      <c r="Q134" s="166"/>
      <c r="R134" s="167">
        <f>SUM(R135:R145)</f>
        <v>0</v>
      </c>
      <c r="S134" s="166"/>
      <c r="T134" s="168">
        <f>SUM(T135:T145)</f>
        <v>0</v>
      </c>
      <c r="AR134" s="169" t="s">
        <v>133</v>
      </c>
      <c r="AT134" s="170" t="s">
        <v>77</v>
      </c>
      <c r="AU134" s="170" t="s">
        <v>78</v>
      </c>
      <c r="AY134" s="169" t="s">
        <v>127</v>
      </c>
      <c r="BK134" s="171">
        <f>SUM(BK135:BK145)</f>
        <v>0</v>
      </c>
    </row>
    <row r="135" spans="1:65" s="2" customFormat="1" ht="16.5" customHeight="1">
      <c r="A135" s="35"/>
      <c r="B135" s="36"/>
      <c r="C135" s="174" t="s">
        <v>251</v>
      </c>
      <c r="D135" s="174" t="s">
        <v>129</v>
      </c>
      <c r="E135" s="175" t="s">
        <v>276</v>
      </c>
      <c r="F135" s="176" t="s">
        <v>277</v>
      </c>
      <c r="G135" s="177" t="s">
        <v>278</v>
      </c>
      <c r="H135" s="178">
        <v>8</v>
      </c>
      <c r="I135" s="179"/>
      <c r="J135" s="180">
        <f>ROUND(I135*H135,2)</f>
        <v>0</v>
      </c>
      <c r="K135" s="176" t="s">
        <v>19</v>
      </c>
      <c r="L135" s="40"/>
      <c r="M135" s="181" t="s">
        <v>19</v>
      </c>
      <c r="N135" s="182" t="s">
        <v>49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279</v>
      </c>
      <c r="AT135" s="185" t="s">
        <v>129</v>
      </c>
      <c r="AU135" s="185" t="s">
        <v>86</v>
      </c>
      <c r="AY135" s="18" t="s">
        <v>127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86</v>
      </c>
      <c r="BK135" s="186">
        <f>ROUND(I135*H135,2)</f>
        <v>0</v>
      </c>
      <c r="BL135" s="18" t="s">
        <v>279</v>
      </c>
      <c r="BM135" s="185" t="s">
        <v>388</v>
      </c>
    </row>
    <row r="136" spans="1:65" s="13" customFormat="1" ht="11.25">
      <c r="B136" s="187"/>
      <c r="C136" s="188"/>
      <c r="D136" s="189" t="s">
        <v>135</v>
      </c>
      <c r="E136" s="190" t="s">
        <v>19</v>
      </c>
      <c r="F136" s="191" t="s">
        <v>281</v>
      </c>
      <c r="G136" s="188"/>
      <c r="H136" s="192">
        <v>8</v>
      </c>
      <c r="I136" s="193"/>
      <c r="J136" s="188"/>
      <c r="K136" s="188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135</v>
      </c>
      <c r="AU136" s="198" t="s">
        <v>86</v>
      </c>
      <c r="AV136" s="13" t="s">
        <v>88</v>
      </c>
      <c r="AW136" s="13" t="s">
        <v>37</v>
      </c>
      <c r="AX136" s="13" t="s">
        <v>78</v>
      </c>
      <c r="AY136" s="198" t="s">
        <v>127</v>
      </c>
    </row>
    <row r="137" spans="1:65" s="14" customFormat="1" ht="11.25">
      <c r="B137" s="199"/>
      <c r="C137" s="200"/>
      <c r="D137" s="189" t="s">
        <v>135</v>
      </c>
      <c r="E137" s="201" t="s">
        <v>19</v>
      </c>
      <c r="F137" s="202" t="s">
        <v>137</v>
      </c>
      <c r="G137" s="200"/>
      <c r="H137" s="203">
        <v>8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135</v>
      </c>
      <c r="AU137" s="209" t="s">
        <v>86</v>
      </c>
      <c r="AV137" s="14" t="s">
        <v>133</v>
      </c>
      <c r="AW137" s="14" t="s">
        <v>37</v>
      </c>
      <c r="AX137" s="14" t="s">
        <v>86</v>
      </c>
      <c r="AY137" s="209" t="s">
        <v>127</v>
      </c>
    </row>
    <row r="138" spans="1:65" s="2" customFormat="1" ht="16.5" customHeight="1">
      <c r="A138" s="35"/>
      <c r="B138" s="36"/>
      <c r="C138" s="174" t="s">
        <v>255</v>
      </c>
      <c r="D138" s="174" t="s">
        <v>129</v>
      </c>
      <c r="E138" s="175" t="s">
        <v>283</v>
      </c>
      <c r="F138" s="176" t="s">
        <v>284</v>
      </c>
      <c r="G138" s="177" t="s">
        <v>278</v>
      </c>
      <c r="H138" s="178">
        <v>16</v>
      </c>
      <c r="I138" s="179"/>
      <c r="J138" s="180">
        <f>ROUND(I138*H138,2)</f>
        <v>0</v>
      </c>
      <c r="K138" s="176" t="s">
        <v>19</v>
      </c>
      <c r="L138" s="40"/>
      <c r="M138" s="181" t="s">
        <v>19</v>
      </c>
      <c r="N138" s="182" t="s">
        <v>49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279</v>
      </c>
      <c r="AT138" s="185" t="s">
        <v>129</v>
      </c>
      <c r="AU138" s="185" t="s">
        <v>86</v>
      </c>
      <c r="AY138" s="18" t="s">
        <v>127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86</v>
      </c>
      <c r="BK138" s="186">
        <f>ROUND(I138*H138,2)</f>
        <v>0</v>
      </c>
      <c r="BL138" s="18" t="s">
        <v>279</v>
      </c>
      <c r="BM138" s="185" t="s">
        <v>389</v>
      </c>
    </row>
    <row r="139" spans="1:65" s="13" customFormat="1" ht="11.25">
      <c r="B139" s="187"/>
      <c r="C139" s="188"/>
      <c r="D139" s="189" t="s">
        <v>135</v>
      </c>
      <c r="E139" s="190" t="s">
        <v>19</v>
      </c>
      <c r="F139" s="191" t="s">
        <v>390</v>
      </c>
      <c r="G139" s="188"/>
      <c r="H139" s="192">
        <v>6</v>
      </c>
      <c r="I139" s="193"/>
      <c r="J139" s="188"/>
      <c r="K139" s="188"/>
      <c r="L139" s="194"/>
      <c r="M139" s="195"/>
      <c r="N139" s="196"/>
      <c r="O139" s="196"/>
      <c r="P139" s="196"/>
      <c r="Q139" s="196"/>
      <c r="R139" s="196"/>
      <c r="S139" s="196"/>
      <c r="T139" s="197"/>
      <c r="AT139" s="198" t="s">
        <v>135</v>
      </c>
      <c r="AU139" s="198" t="s">
        <v>86</v>
      </c>
      <c r="AV139" s="13" t="s">
        <v>88</v>
      </c>
      <c r="AW139" s="13" t="s">
        <v>37</v>
      </c>
      <c r="AX139" s="13" t="s">
        <v>78</v>
      </c>
      <c r="AY139" s="198" t="s">
        <v>127</v>
      </c>
    </row>
    <row r="140" spans="1:65" s="13" customFormat="1" ht="11.25">
      <c r="B140" s="187"/>
      <c r="C140" s="188"/>
      <c r="D140" s="189" t="s">
        <v>135</v>
      </c>
      <c r="E140" s="190" t="s">
        <v>19</v>
      </c>
      <c r="F140" s="191" t="s">
        <v>287</v>
      </c>
      <c r="G140" s="188"/>
      <c r="H140" s="192">
        <v>10</v>
      </c>
      <c r="I140" s="193"/>
      <c r="J140" s="188"/>
      <c r="K140" s="188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135</v>
      </c>
      <c r="AU140" s="198" t="s">
        <v>86</v>
      </c>
      <c r="AV140" s="13" t="s">
        <v>88</v>
      </c>
      <c r="AW140" s="13" t="s">
        <v>37</v>
      </c>
      <c r="AX140" s="13" t="s">
        <v>78</v>
      </c>
      <c r="AY140" s="198" t="s">
        <v>127</v>
      </c>
    </row>
    <row r="141" spans="1:65" s="14" customFormat="1" ht="11.25">
      <c r="B141" s="199"/>
      <c r="C141" s="200"/>
      <c r="D141" s="189" t="s">
        <v>135</v>
      </c>
      <c r="E141" s="201" t="s">
        <v>19</v>
      </c>
      <c r="F141" s="202" t="s">
        <v>137</v>
      </c>
      <c r="G141" s="200"/>
      <c r="H141" s="203">
        <v>16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135</v>
      </c>
      <c r="AU141" s="209" t="s">
        <v>86</v>
      </c>
      <c r="AV141" s="14" t="s">
        <v>133</v>
      </c>
      <c r="AW141" s="14" t="s">
        <v>37</v>
      </c>
      <c r="AX141" s="14" t="s">
        <v>86</v>
      </c>
      <c r="AY141" s="209" t="s">
        <v>127</v>
      </c>
    </row>
    <row r="142" spans="1:65" s="2" customFormat="1" ht="16.5" customHeight="1">
      <c r="A142" s="35"/>
      <c r="B142" s="36"/>
      <c r="C142" s="174" t="s">
        <v>263</v>
      </c>
      <c r="D142" s="174" t="s">
        <v>129</v>
      </c>
      <c r="E142" s="175" t="s">
        <v>289</v>
      </c>
      <c r="F142" s="176" t="s">
        <v>290</v>
      </c>
      <c r="G142" s="177" t="s">
        <v>278</v>
      </c>
      <c r="H142" s="178">
        <v>16</v>
      </c>
      <c r="I142" s="179"/>
      <c r="J142" s="180">
        <f>ROUND(I142*H142,2)</f>
        <v>0</v>
      </c>
      <c r="K142" s="176" t="s">
        <v>19</v>
      </c>
      <c r="L142" s="40"/>
      <c r="M142" s="181" t="s">
        <v>19</v>
      </c>
      <c r="N142" s="182" t="s">
        <v>49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279</v>
      </c>
      <c r="AT142" s="185" t="s">
        <v>129</v>
      </c>
      <c r="AU142" s="185" t="s">
        <v>86</v>
      </c>
      <c r="AY142" s="18" t="s">
        <v>127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86</v>
      </c>
      <c r="BK142" s="186">
        <f>ROUND(I142*H142,2)</f>
        <v>0</v>
      </c>
      <c r="BL142" s="18" t="s">
        <v>279</v>
      </c>
      <c r="BM142" s="185" t="s">
        <v>391</v>
      </c>
    </row>
    <row r="143" spans="1:65" s="13" customFormat="1" ht="11.25">
      <c r="B143" s="187"/>
      <c r="C143" s="188"/>
      <c r="D143" s="189" t="s">
        <v>135</v>
      </c>
      <c r="E143" s="190" t="s">
        <v>19</v>
      </c>
      <c r="F143" s="191" t="s">
        <v>390</v>
      </c>
      <c r="G143" s="188"/>
      <c r="H143" s="192">
        <v>6</v>
      </c>
      <c r="I143" s="193"/>
      <c r="J143" s="188"/>
      <c r="K143" s="188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135</v>
      </c>
      <c r="AU143" s="198" t="s">
        <v>86</v>
      </c>
      <c r="AV143" s="13" t="s">
        <v>88</v>
      </c>
      <c r="AW143" s="13" t="s">
        <v>37</v>
      </c>
      <c r="AX143" s="13" t="s">
        <v>78</v>
      </c>
      <c r="AY143" s="198" t="s">
        <v>127</v>
      </c>
    </row>
    <row r="144" spans="1:65" s="13" customFormat="1" ht="11.25">
      <c r="B144" s="187"/>
      <c r="C144" s="188"/>
      <c r="D144" s="189" t="s">
        <v>135</v>
      </c>
      <c r="E144" s="190" t="s">
        <v>19</v>
      </c>
      <c r="F144" s="191" t="s">
        <v>287</v>
      </c>
      <c r="G144" s="188"/>
      <c r="H144" s="192">
        <v>10</v>
      </c>
      <c r="I144" s="193"/>
      <c r="J144" s="188"/>
      <c r="K144" s="188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135</v>
      </c>
      <c r="AU144" s="198" t="s">
        <v>86</v>
      </c>
      <c r="AV144" s="13" t="s">
        <v>88</v>
      </c>
      <c r="AW144" s="13" t="s">
        <v>37</v>
      </c>
      <c r="AX144" s="13" t="s">
        <v>78</v>
      </c>
      <c r="AY144" s="198" t="s">
        <v>127</v>
      </c>
    </row>
    <row r="145" spans="1:65" s="14" customFormat="1" ht="11.25">
      <c r="B145" s="199"/>
      <c r="C145" s="200"/>
      <c r="D145" s="189" t="s">
        <v>135</v>
      </c>
      <c r="E145" s="201" t="s">
        <v>19</v>
      </c>
      <c r="F145" s="202" t="s">
        <v>137</v>
      </c>
      <c r="G145" s="200"/>
      <c r="H145" s="203">
        <v>16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135</v>
      </c>
      <c r="AU145" s="209" t="s">
        <v>86</v>
      </c>
      <c r="AV145" s="14" t="s">
        <v>133</v>
      </c>
      <c r="AW145" s="14" t="s">
        <v>37</v>
      </c>
      <c r="AX145" s="14" t="s">
        <v>86</v>
      </c>
      <c r="AY145" s="209" t="s">
        <v>127</v>
      </c>
    </row>
    <row r="146" spans="1:65" s="12" customFormat="1" ht="25.9" customHeight="1">
      <c r="B146" s="158"/>
      <c r="C146" s="159"/>
      <c r="D146" s="160" t="s">
        <v>77</v>
      </c>
      <c r="E146" s="161" t="s">
        <v>292</v>
      </c>
      <c r="F146" s="161" t="s">
        <v>293</v>
      </c>
      <c r="G146" s="159"/>
      <c r="H146" s="159"/>
      <c r="I146" s="162"/>
      <c r="J146" s="163">
        <f>BK146</f>
        <v>0</v>
      </c>
      <c r="K146" s="159"/>
      <c r="L146" s="164"/>
      <c r="M146" s="165"/>
      <c r="N146" s="166"/>
      <c r="O146" s="166"/>
      <c r="P146" s="167">
        <f>P147</f>
        <v>0</v>
      </c>
      <c r="Q146" s="166"/>
      <c r="R146" s="167">
        <f>R147</f>
        <v>0</v>
      </c>
      <c r="S146" s="166"/>
      <c r="T146" s="168">
        <f>T147</f>
        <v>0</v>
      </c>
      <c r="AR146" s="169" t="s">
        <v>157</v>
      </c>
      <c r="AT146" s="170" t="s">
        <v>77</v>
      </c>
      <c r="AU146" s="170" t="s">
        <v>78</v>
      </c>
      <c r="AY146" s="169" t="s">
        <v>127</v>
      </c>
      <c r="BK146" s="171">
        <f>BK147</f>
        <v>0</v>
      </c>
    </row>
    <row r="147" spans="1:65" s="12" customFormat="1" ht="22.9" customHeight="1">
      <c r="B147" s="158"/>
      <c r="C147" s="159"/>
      <c r="D147" s="160" t="s">
        <v>77</v>
      </c>
      <c r="E147" s="172" t="s">
        <v>303</v>
      </c>
      <c r="F147" s="172" t="s">
        <v>304</v>
      </c>
      <c r="G147" s="159"/>
      <c r="H147" s="159"/>
      <c r="I147" s="162"/>
      <c r="J147" s="173">
        <f>BK147</f>
        <v>0</v>
      </c>
      <c r="K147" s="159"/>
      <c r="L147" s="164"/>
      <c r="M147" s="165"/>
      <c r="N147" s="166"/>
      <c r="O147" s="166"/>
      <c r="P147" s="167">
        <f>SUM(P148:P149)</f>
        <v>0</v>
      </c>
      <c r="Q147" s="166"/>
      <c r="R147" s="167">
        <f>SUM(R148:R149)</f>
        <v>0</v>
      </c>
      <c r="S147" s="166"/>
      <c r="T147" s="168">
        <f>SUM(T148:T149)</f>
        <v>0</v>
      </c>
      <c r="AR147" s="169" t="s">
        <v>157</v>
      </c>
      <c r="AT147" s="170" t="s">
        <v>77</v>
      </c>
      <c r="AU147" s="170" t="s">
        <v>86</v>
      </c>
      <c r="AY147" s="169" t="s">
        <v>127</v>
      </c>
      <c r="BK147" s="171">
        <f>SUM(BK148:BK149)</f>
        <v>0</v>
      </c>
    </row>
    <row r="148" spans="1:65" s="2" customFormat="1" ht="16.5" customHeight="1">
      <c r="A148" s="35"/>
      <c r="B148" s="36"/>
      <c r="C148" s="174" t="s">
        <v>267</v>
      </c>
      <c r="D148" s="174" t="s">
        <v>129</v>
      </c>
      <c r="E148" s="175" t="s">
        <v>306</v>
      </c>
      <c r="F148" s="176" t="s">
        <v>304</v>
      </c>
      <c r="G148" s="177" t="s">
        <v>307</v>
      </c>
      <c r="H148" s="234"/>
      <c r="I148" s="179"/>
      <c r="J148" s="180">
        <f>ROUND(I148*H148,2)</f>
        <v>0</v>
      </c>
      <c r="K148" s="176" t="s">
        <v>19</v>
      </c>
      <c r="L148" s="40"/>
      <c r="M148" s="181" t="s">
        <v>19</v>
      </c>
      <c r="N148" s="182" t="s">
        <v>49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300</v>
      </c>
      <c r="AT148" s="185" t="s">
        <v>129</v>
      </c>
      <c r="AU148" s="185" t="s">
        <v>88</v>
      </c>
      <c r="AY148" s="18" t="s">
        <v>127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86</v>
      </c>
      <c r="BK148" s="186">
        <f>ROUND(I148*H148,2)</f>
        <v>0</v>
      </c>
      <c r="BL148" s="18" t="s">
        <v>300</v>
      </c>
      <c r="BM148" s="185" t="s">
        <v>392</v>
      </c>
    </row>
    <row r="149" spans="1:65" s="2" customFormat="1" ht="19.5">
      <c r="A149" s="35"/>
      <c r="B149" s="36"/>
      <c r="C149" s="37"/>
      <c r="D149" s="189" t="s">
        <v>153</v>
      </c>
      <c r="E149" s="37"/>
      <c r="F149" s="220" t="s">
        <v>309</v>
      </c>
      <c r="G149" s="37"/>
      <c r="H149" s="37"/>
      <c r="I149" s="221"/>
      <c r="J149" s="37"/>
      <c r="K149" s="37"/>
      <c r="L149" s="40"/>
      <c r="M149" s="235"/>
      <c r="N149" s="236"/>
      <c r="O149" s="237"/>
      <c r="P149" s="237"/>
      <c r="Q149" s="237"/>
      <c r="R149" s="237"/>
      <c r="S149" s="237"/>
      <c r="T149" s="238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153</v>
      </c>
      <c r="AU149" s="18" t="s">
        <v>88</v>
      </c>
    </row>
    <row r="150" spans="1:65" s="2" customFormat="1" ht="6.95" customHeight="1">
      <c r="A150" s="35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0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algorithmName="SHA-512" hashValue="lWyZa4QUgBVLZ/l5cMLQzVDipCm6mSFqFDYrb5zUz6Nde0a6mSf+a2BERmBrUX/+lBFXrzw1FokmOtrgPOS3Vw==" saltValue="Y1mfFWvP0bydB3nRrsE62/eI2jLE6jCLVjY0oUlXBCnDkg16u4dPRdxevzkdyySmnSo3u2xs0HAqIDPuvNBsGg==" spinCount="100000" sheet="1" objects="1" scenarios="1" formatColumns="0" formatRows="0" autoFilter="0"/>
  <autoFilter ref="C88:K14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9" customWidth="1"/>
    <col min="2" max="2" width="1.6640625" style="239" customWidth="1"/>
    <col min="3" max="4" width="5" style="239" customWidth="1"/>
    <col min="5" max="5" width="11.6640625" style="239" customWidth="1"/>
    <col min="6" max="6" width="9.1640625" style="239" customWidth="1"/>
    <col min="7" max="7" width="5" style="239" customWidth="1"/>
    <col min="8" max="8" width="77.83203125" style="239" customWidth="1"/>
    <col min="9" max="10" width="20" style="239" customWidth="1"/>
    <col min="11" max="11" width="1.6640625" style="239" customWidth="1"/>
  </cols>
  <sheetData>
    <row r="1" spans="2:11" s="1" customFormat="1" ht="37.5" customHeight="1"/>
    <row r="2" spans="2:11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6" customFormat="1" ht="45" customHeight="1">
      <c r="B3" s="243"/>
      <c r="C3" s="371" t="s">
        <v>393</v>
      </c>
      <c r="D3" s="371"/>
      <c r="E3" s="371"/>
      <c r="F3" s="371"/>
      <c r="G3" s="371"/>
      <c r="H3" s="371"/>
      <c r="I3" s="371"/>
      <c r="J3" s="371"/>
      <c r="K3" s="244"/>
    </row>
    <row r="4" spans="2:11" s="1" customFormat="1" ht="25.5" customHeight="1">
      <c r="B4" s="245"/>
      <c r="C4" s="376" t="s">
        <v>394</v>
      </c>
      <c r="D4" s="376"/>
      <c r="E4" s="376"/>
      <c r="F4" s="376"/>
      <c r="G4" s="376"/>
      <c r="H4" s="376"/>
      <c r="I4" s="376"/>
      <c r="J4" s="376"/>
      <c r="K4" s="246"/>
    </row>
    <row r="5" spans="2:11" s="1" customFormat="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s="1" customFormat="1" ht="15" customHeight="1">
      <c r="B6" s="245"/>
      <c r="C6" s="375" t="s">
        <v>395</v>
      </c>
      <c r="D6" s="375"/>
      <c r="E6" s="375"/>
      <c r="F6" s="375"/>
      <c r="G6" s="375"/>
      <c r="H6" s="375"/>
      <c r="I6" s="375"/>
      <c r="J6" s="375"/>
      <c r="K6" s="246"/>
    </row>
    <row r="7" spans="2:11" s="1" customFormat="1" ht="15" customHeight="1">
      <c r="B7" s="249"/>
      <c r="C7" s="375" t="s">
        <v>396</v>
      </c>
      <c r="D7" s="375"/>
      <c r="E7" s="375"/>
      <c r="F7" s="375"/>
      <c r="G7" s="375"/>
      <c r="H7" s="375"/>
      <c r="I7" s="375"/>
      <c r="J7" s="375"/>
      <c r="K7" s="246"/>
    </row>
    <row r="8" spans="2:11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s="1" customFormat="1" ht="15" customHeight="1">
      <c r="B9" s="249"/>
      <c r="C9" s="375" t="s">
        <v>397</v>
      </c>
      <c r="D9" s="375"/>
      <c r="E9" s="375"/>
      <c r="F9" s="375"/>
      <c r="G9" s="375"/>
      <c r="H9" s="375"/>
      <c r="I9" s="375"/>
      <c r="J9" s="375"/>
      <c r="K9" s="246"/>
    </row>
    <row r="10" spans="2:11" s="1" customFormat="1" ht="15" customHeight="1">
      <c r="B10" s="249"/>
      <c r="C10" s="248"/>
      <c r="D10" s="375" t="s">
        <v>398</v>
      </c>
      <c r="E10" s="375"/>
      <c r="F10" s="375"/>
      <c r="G10" s="375"/>
      <c r="H10" s="375"/>
      <c r="I10" s="375"/>
      <c r="J10" s="375"/>
      <c r="K10" s="246"/>
    </row>
    <row r="11" spans="2:11" s="1" customFormat="1" ht="15" customHeight="1">
      <c r="B11" s="249"/>
      <c r="C11" s="250"/>
      <c r="D11" s="375" t="s">
        <v>399</v>
      </c>
      <c r="E11" s="375"/>
      <c r="F11" s="375"/>
      <c r="G11" s="375"/>
      <c r="H11" s="375"/>
      <c r="I11" s="375"/>
      <c r="J11" s="375"/>
      <c r="K11" s="246"/>
    </row>
    <row r="12" spans="2:11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s="1" customFormat="1" ht="15" customHeight="1">
      <c r="B13" s="249"/>
      <c r="C13" s="250"/>
      <c r="D13" s="251" t="s">
        <v>400</v>
      </c>
      <c r="E13" s="248"/>
      <c r="F13" s="248"/>
      <c r="G13" s="248"/>
      <c r="H13" s="248"/>
      <c r="I13" s="248"/>
      <c r="J13" s="248"/>
      <c r="K13" s="246"/>
    </row>
    <row r="14" spans="2:11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s="1" customFormat="1" ht="15" customHeight="1">
      <c r="B15" s="249"/>
      <c r="C15" s="250"/>
      <c r="D15" s="375" t="s">
        <v>401</v>
      </c>
      <c r="E15" s="375"/>
      <c r="F15" s="375"/>
      <c r="G15" s="375"/>
      <c r="H15" s="375"/>
      <c r="I15" s="375"/>
      <c r="J15" s="375"/>
      <c r="K15" s="246"/>
    </row>
    <row r="16" spans="2:11" s="1" customFormat="1" ht="15" customHeight="1">
      <c r="B16" s="249"/>
      <c r="C16" s="250"/>
      <c r="D16" s="375" t="s">
        <v>402</v>
      </c>
      <c r="E16" s="375"/>
      <c r="F16" s="375"/>
      <c r="G16" s="375"/>
      <c r="H16" s="375"/>
      <c r="I16" s="375"/>
      <c r="J16" s="375"/>
      <c r="K16" s="246"/>
    </row>
    <row r="17" spans="2:11" s="1" customFormat="1" ht="15" customHeight="1">
      <c r="B17" s="249"/>
      <c r="C17" s="250"/>
      <c r="D17" s="375" t="s">
        <v>403</v>
      </c>
      <c r="E17" s="375"/>
      <c r="F17" s="375"/>
      <c r="G17" s="375"/>
      <c r="H17" s="375"/>
      <c r="I17" s="375"/>
      <c r="J17" s="375"/>
      <c r="K17" s="246"/>
    </row>
    <row r="18" spans="2:11" s="1" customFormat="1" ht="15" customHeight="1">
      <c r="B18" s="249"/>
      <c r="C18" s="250"/>
      <c r="D18" s="250"/>
      <c r="E18" s="252" t="s">
        <v>85</v>
      </c>
      <c r="F18" s="375" t="s">
        <v>404</v>
      </c>
      <c r="G18" s="375"/>
      <c r="H18" s="375"/>
      <c r="I18" s="375"/>
      <c r="J18" s="375"/>
      <c r="K18" s="246"/>
    </row>
    <row r="19" spans="2:11" s="1" customFormat="1" ht="15" customHeight="1">
      <c r="B19" s="249"/>
      <c r="C19" s="250"/>
      <c r="D19" s="250"/>
      <c r="E19" s="252" t="s">
        <v>405</v>
      </c>
      <c r="F19" s="375" t="s">
        <v>406</v>
      </c>
      <c r="G19" s="375"/>
      <c r="H19" s="375"/>
      <c r="I19" s="375"/>
      <c r="J19" s="375"/>
      <c r="K19" s="246"/>
    </row>
    <row r="20" spans="2:11" s="1" customFormat="1" ht="15" customHeight="1">
      <c r="B20" s="249"/>
      <c r="C20" s="250"/>
      <c r="D20" s="250"/>
      <c r="E20" s="252" t="s">
        <v>407</v>
      </c>
      <c r="F20" s="375" t="s">
        <v>408</v>
      </c>
      <c r="G20" s="375"/>
      <c r="H20" s="375"/>
      <c r="I20" s="375"/>
      <c r="J20" s="375"/>
      <c r="K20" s="246"/>
    </row>
    <row r="21" spans="2:11" s="1" customFormat="1" ht="15" customHeight="1">
      <c r="B21" s="249"/>
      <c r="C21" s="250"/>
      <c r="D21" s="250"/>
      <c r="E21" s="252" t="s">
        <v>409</v>
      </c>
      <c r="F21" s="375" t="s">
        <v>410</v>
      </c>
      <c r="G21" s="375"/>
      <c r="H21" s="375"/>
      <c r="I21" s="375"/>
      <c r="J21" s="375"/>
      <c r="K21" s="246"/>
    </row>
    <row r="22" spans="2:11" s="1" customFormat="1" ht="15" customHeight="1">
      <c r="B22" s="249"/>
      <c r="C22" s="250"/>
      <c r="D22" s="250"/>
      <c r="E22" s="252" t="s">
        <v>411</v>
      </c>
      <c r="F22" s="375" t="s">
        <v>412</v>
      </c>
      <c r="G22" s="375"/>
      <c r="H22" s="375"/>
      <c r="I22" s="375"/>
      <c r="J22" s="375"/>
      <c r="K22" s="246"/>
    </row>
    <row r="23" spans="2:11" s="1" customFormat="1" ht="15" customHeight="1">
      <c r="B23" s="249"/>
      <c r="C23" s="250"/>
      <c r="D23" s="250"/>
      <c r="E23" s="252" t="s">
        <v>413</v>
      </c>
      <c r="F23" s="375" t="s">
        <v>414</v>
      </c>
      <c r="G23" s="375"/>
      <c r="H23" s="375"/>
      <c r="I23" s="375"/>
      <c r="J23" s="375"/>
      <c r="K23" s="246"/>
    </row>
    <row r="24" spans="2:11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s="1" customFormat="1" ht="15" customHeight="1">
      <c r="B25" s="249"/>
      <c r="C25" s="375" t="s">
        <v>415</v>
      </c>
      <c r="D25" s="375"/>
      <c r="E25" s="375"/>
      <c r="F25" s="375"/>
      <c r="G25" s="375"/>
      <c r="H25" s="375"/>
      <c r="I25" s="375"/>
      <c r="J25" s="375"/>
      <c r="K25" s="246"/>
    </row>
    <row r="26" spans="2:11" s="1" customFormat="1" ht="15" customHeight="1">
      <c r="B26" s="249"/>
      <c r="C26" s="375" t="s">
        <v>416</v>
      </c>
      <c r="D26" s="375"/>
      <c r="E26" s="375"/>
      <c r="F26" s="375"/>
      <c r="G26" s="375"/>
      <c r="H26" s="375"/>
      <c r="I26" s="375"/>
      <c r="J26" s="375"/>
      <c r="K26" s="246"/>
    </row>
    <row r="27" spans="2:11" s="1" customFormat="1" ht="15" customHeight="1">
      <c r="B27" s="249"/>
      <c r="C27" s="248"/>
      <c r="D27" s="375" t="s">
        <v>417</v>
      </c>
      <c r="E27" s="375"/>
      <c r="F27" s="375"/>
      <c r="G27" s="375"/>
      <c r="H27" s="375"/>
      <c r="I27" s="375"/>
      <c r="J27" s="375"/>
      <c r="K27" s="246"/>
    </row>
    <row r="28" spans="2:11" s="1" customFormat="1" ht="15" customHeight="1">
      <c r="B28" s="249"/>
      <c r="C28" s="250"/>
      <c r="D28" s="375" t="s">
        <v>418</v>
      </c>
      <c r="E28" s="375"/>
      <c r="F28" s="375"/>
      <c r="G28" s="375"/>
      <c r="H28" s="375"/>
      <c r="I28" s="375"/>
      <c r="J28" s="375"/>
      <c r="K28" s="246"/>
    </row>
    <row r="29" spans="2:11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s="1" customFormat="1" ht="15" customHeight="1">
      <c r="B30" s="249"/>
      <c r="C30" s="250"/>
      <c r="D30" s="375" t="s">
        <v>419</v>
      </c>
      <c r="E30" s="375"/>
      <c r="F30" s="375"/>
      <c r="G30" s="375"/>
      <c r="H30" s="375"/>
      <c r="I30" s="375"/>
      <c r="J30" s="375"/>
      <c r="K30" s="246"/>
    </row>
    <row r="31" spans="2:11" s="1" customFormat="1" ht="15" customHeight="1">
      <c r="B31" s="249"/>
      <c r="C31" s="250"/>
      <c r="D31" s="375" t="s">
        <v>420</v>
      </c>
      <c r="E31" s="375"/>
      <c r="F31" s="375"/>
      <c r="G31" s="375"/>
      <c r="H31" s="375"/>
      <c r="I31" s="375"/>
      <c r="J31" s="375"/>
      <c r="K31" s="246"/>
    </row>
    <row r="32" spans="2:11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s="1" customFormat="1" ht="15" customHeight="1">
      <c r="B33" s="249"/>
      <c r="C33" s="250"/>
      <c r="D33" s="375" t="s">
        <v>421</v>
      </c>
      <c r="E33" s="375"/>
      <c r="F33" s="375"/>
      <c r="G33" s="375"/>
      <c r="H33" s="375"/>
      <c r="I33" s="375"/>
      <c r="J33" s="375"/>
      <c r="K33" s="246"/>
    </row>
    <row r="34" spans="2:11" s="1" customFormat="1" ht="15" customHeight="1">
      <c r="B34" s="249"/>
      <c r="C34" s="250"/>
      <c r="D34" s="375" t="s">
        <v>422</v>
      </c>
      <c r="E34" s="375"/>
      <c r="F34" s="375"/>
      <c r="G34" s="375"/>
      <c r="H34" s="375"/>
      <c r="I34" s="375"/>
      <c r="J34" s="375"/>
      <c r="K34" s="246"/>
    </row>
    <row r="35" spans="2:11" s="1" customFormat="1" ht="15" customHeight="1">
      <c r="B35" s="249"/>
      <c r="C35" s="250"/>
      <c r="D35" s="375" t="s">
        <v>423</v>
      </c>
      <c r="E35" s="375"/>
      <c r="F35" s="375"/>
      <c r="G35" s="375"/>
      <c r="H35" s="375"/>
      <c r="I35" s="375"/>
      <c r="J35" s="375"/>
      <c r="K35" s="246"/>
    </row>
    <row r="36" spans="2:11" s="1" customFormat="1" ht="15" customHeight="1">
      <c r="B36" s="249"/>
      <c r="C36" s="250"/>
      <c r="D36" s="248"/>
      <c r="E36" s="251" t="s">
        <v>113</v>
      </c>
      <c r="F36" s="248"/>
      <c r="G36" s="375" t="s">
        <v>424</v>
      </c>
      <c r="H36" s="375"/>
      <c r="I36" s="375"/>
      <c r="J36" s="375"/>
      <c r="K36" s="246"/>
    </row>
    <row r="37" spans="2:11" s="1" customFormat="1" ht="30.75" customHeight="1">
      <c r="B37" s="249"/>
      <c r="C37" s="250"/>
      <c r="D37" s="248"/>
      <c r="E37" s="251" t="s">
        <v>425</v>
      </c>
      <c r="F37" s="248"/>
      <c r="G37" s="375" t="s">
        <v>426</v>
      </c>
      <c r="H37" s="375"/>
      <c r="I37" s="375"/>
      <c r="J37" s="375"/>
      <c r="K37" s="246"/>
    </row>
    <row r="38" spans="2:11" s="1" customFormat="1" ht="15" customHeight="1">
      <c r="B38" s="249"/>
      <c r="C38" s="250"/>
      <c r="D38" s="248"/>
      <c r="E38" s="251" t="s">
        <v>59</v>
      </c>
      <c r="F38" s="248"/>
      <c r="G38" s="375" t="s">
        <v>427</v>
      </c>
      <c r="H38" s="375"/>
      <c r="I38" s="375"/>
      <c r="J38" s="375"/>
      <c r="K38" s="246"/>
    </row>
    <row r="39" spans="2:11" s="1" customFormat="1" ht="15" customHeight="1">
      <c r="B39" s="249"/>
      <c r="C39" s="250"/>
      <c r="D39" s="248"/>
      <c r="E39" s="251" t="s">
        <v>60</v>
      </c>
      <c r="F39" s="248"/>
      <c r="G39" s="375" t="s">
        <v>428</v>
      </c>
      <c r="H39" s="375"/>
      <c r="I39" s="375"/>
      <c r="J39" s="375"/>
      <c r="K39" s="246"/>
    </row>
    <row r="40" spans="2:11" s="1" customFormat="1" ht="15" customHeight="1">
      <c r="B40" s="249"/>
      <c r="C40" s="250"/>
      <c r="D40" s="248"/>
      <c r="E40" s="251" t="s">
        <v>114</v>
      </c>
      <c r="F40" s="248"/>
      <c r="G40" s="375" t="s">
        <v>429</v>
      </c>
      <c r="H40" s="375"/>
      <c r="I40" s="375"/>
      <c r="J40" s="375"/>
      <c r="K40" s="246"/>
    </row>
    <row r="41" spans="2:11" s="1" customFormat="1" ht="15" customHeight="1">
      <c r="B41" s="249"/>
      <c r="C41" s="250"/>
      <c r="D41" s="248"/>
      <c r="E41" s="251" t="s">
        <v>115</v>
      </c>
      <c r="F41" s="248"/>
      <c r="G41" s="375" t="s">
        <v>430</v>
      </c>
      <c r="H41" s="375"/>
      <c r="I41" s="375"/>
      <c r="J41" s="375"/>
      <c r="K41" s="246"/>
    </row>
    <row r="42" spans="2:11" s="1" customFormat="1" ht="15" customHeight="1">
      <c r="B42" s="249"/>
      <c r="C42" s="250"/>
      <c r="D42" s="248"/>
      <c r="E42" s="251" t="s">
        <v>431</v>
      </c>
      <c r="F42" s="248"/>
      <c r="G42" s="375" t="s">
        <v>432</v>
      </c>
      <c r="H42" s="375"/>
      <c r="I42" s="375"/>
      <c r="J42" s="375"/>
      <c r="K42" s="246"/>
    </row>
    <row r="43" spans="2:11" s="1" customFormat="1" ht="15" customHeight="1">
      <c r="B43" s="249"/>
      <c r="C43" s="250"/>
      <c r="D43" s="248"/>
      <c r="E43" s="251"/>
      <c r="F43" s="248"/>
      <c r="G43" s="375" t="s">
        <v>433</v>
      </c>
      <c r="H43" s="375"/>
      <c r="I43" s="375"/>
      <c r="J43" s="375"/>
      <c r="K43" s="246"/>
    </row>
    <row r="44" spans="2:11" s="1" customFormat="1" ht="15" customHeight="1">
      <c r="B44" s="249"/>
      <c r="C44" s="250"/>
      <c r="D44" s="248"/>
      <c r="E44" s="251" t="s">
        <v>434</v>
      </c>
      <c r="F44" s="248"/>
      <c r="G44" s="375" t="s">
        <v>435</v>
      </c>
      <c r="H44" s="375"/>
      <c r="I44" s="375"/>
      <c r="J44" s="375"/>
      <c r="K44" s="246"/>
    </row>
    <row r="45" spans="2:11" s="1" customFormat="1" ht="15" customHeight="1">
      <c r="B45" s="249"/>
      <c r="C45" s="250"/>
      <c r="D45" s="248"/>
      <c r="E45" s="251" t="s">
        <v>117</v>
      </c>
      <c r="F45" s="248"/>
      <c r="G45" s="375" t="s">
        <v>436</v>
      </c>
      <c r="H45" s="375"/>
      <c r="I45" s="375"/>
      <c r="J45" s="375"/>
      <c r="K45" s="246"/>
    </row>
    <row r="46" spans="2:11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s="1" customFormat="1" ht="15" customHeight="1">
      <c r="B47" s="249"/>
      <c r="C47" s="250"/>
      <c r="D47" s="375" t="s">
        <v>437</v>
      </c>
      <c r="E47" s="375"/>
      <c r="F47" s="375"/>
      <c r="G47" s="375"/>
      <c r="H47" s="375"/>
      <c r="I47" s="375"/>
      <c r="J47" s="375"/>
      <c r="K47" s="246"/>
    </row>
    <row r="48" spans="2:11" s="1" customFormat="1" ht="15" customHeight="1">
      <c r="B48" s="249"/>
      <c r="C48" s="250"/>
      <c r="D48" s="250"/>
      <c r="E48" s="375" t="s">
        <v>438</v>
      </c>
      <c r="F48" s="375"/>
      <c r="G48" s="375"/>
      <c r="H48" s="375"/>
      <c r="I48" s="375"/>
      <c r="J48" s="375"/>
      <c r="K48" s="246"/>
    </row>
    <row r="49" spans="2:11" s="1" customFormat="1" ht="15" customHeight="1">
      <c r="B49" s="249"/>
      <c r="C49" s="250"/>
      <c r="D49" s="250"/>
      <c r="E49" s="375" t="s">
        <v>439</v>
      </c>
      <c r="F49" s="375"/>
      <c r="G49" s="375"/>
      <c r="H49" s="375"/>
      <c r="I49" s="375"/>
      <c r="J49" s="375"/>
      <c r="K49" s="246"/>
    </row>
    <row r="50" spans="2:11" s="1" customFormat="1" ht="15" customHeight="1">
      <c r="B50" s="249"/>
      <c r="C50" s="250"/>
      <c r="D50" s="250"/>
      <c r="E50" s="375" t="s">
        <v>440</v>
      </c>
      <c r="F50" s="375"/>
      <c r="G50" s="375"/>
      <c r="H50" s="375"/>
      <c r="I50" s="375"/>
      <c r="J50" s="375"/>
      <c r="K50" s="246"/>
    </row>
    <row r="51" spans="2:11" s="1" customFormat="1" ht="15" customHeight="1">
      <c r="B51" s="249"/>
      <c r="C51" s="250"/>
      <c r="D51" s="375" t="s">
        <v>441</v>
      </c>
      <c r="E51" s="375"/>
      <c r="F51" s="375"/>
      <c r="G51" s="375"/>
      <c r="H51" s="375"/>
      <c r="I51" s="375"/>
      <c r="J51" s="375"/>
      <c r="K51" s="246"/>
    </row>
    <row r="52" spans="2:11" s="1" customFormat="1" ht="25.5" customHeight="1">
      <c r="B52" s="245"/>
      <c r="C52" s="376" t="s">
        <v>442</v>
      </c>
      <c r="D52" s="376"/>
      <c r="E52" s="376"/>
      <c r="F52" s="376"/>
      <c r="G52" s="376"/>
      <c r="H52" s="376"/>
      <c r="I52" s="376"/>
      <c r="J52" s="376"/>
      <c r="K52" s="246"/>
    </row>
    <row r="53" spans="2:11" s="1" customFormat="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s="1" customFormat="1" ht="15" customHeight="1">
      <c r="B54" s="245"/>
      <c r="C54" s="375" t="s">
        <v>443</v>
      </c>
      <c r="D54" s="375"/>
      <c r="E54" s="375"/>
      <c r="F54" s="375"/>
      <c r="G54" s="375"/>
      <c r="H54" s="375"/>
      <c r="I54" s="375"/>
      <c r="J54" s="375"/>
      <c r="K54" s="246"/>
    </row>
    <row r="55" spans="2:11" s="1" customFormat="1" ht="15" customHeight="1">
      <c r="B55" s="245"/>
      <c r="C55" s="375" t="s">
        <v>444</v>
      </c>
      <c r="D55" s="375"/>
      <c r="E55" s="375"/>
      <c r="F55" s="375"/>
      <c r="G55" s="375"/>
      <c r="H55" s="375"/>
      <c r="I55" s="375"/>
      <c r="J55" s="375"/>
      <c r="K55" s="246"/>
    </row>
    <row r="56" spans="2:11" s="1" customFormat="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s="1" customFormat="1" ht="15" customHeight="1">
      <c r="B57" s="245"/>
      <c r="C57" s="375" t="s">
        <v>445</v>
      </c>
      <c r="D57" s="375"/>
      <c r="E57" s="375"/>
      <c r="F57" s="375"/>
      <c r="G57" s="375"/>
      <c r="H57" s="375"/>
      <c r="I57" s="375"/>
      <c r="J57" s="375"/>
      <c r="K57" s="246"/>
    </row>
    <row r="58" spans="2:11" s="1" customFormat="1" ht="15" customHeight="1">
      <c r="B58" s="245"/>
      <c r="C58" s="250"/>
      <c r="D58" s="375" t="s">
        <v>446</v>
      </c>
      <c r="E58" s="375"/>
      <c r="F58" s="375"/>
      <c r="G58" s="375"/>
      <c r="H58" s="375"/>
      <c r="I58" s="375"/>
      <c r="J58" s="375"/>
      <c r="K58" s="246"/>
    </row>
    <row r="59" spans="2:11" s="1" customFormat="1" ht="15" customHeight="1">
      <c r="B59" s="245"/>
      <c r="C59" s="250"/>
      <c r="D59" s="375" t="s">
        <v>447</v>
      </c>
      <c r="E59" s="375"/>
      <c r="F59" s="375"/>
      <c r="G59" s="375"/>
      <c r="H59" s="375"/>
      <c r="I59" s="375"/>
      <c r="J59" s="375"/>
      <c r="K59" s="246"/>
    </row>
    <row r="60" spans="2:11" s="1" customFormat="1" ht="15" customHeight="1">
      <c r="B60" s="245"/>
      <c r="C60" s="250"/>
      <c r="D60" s="375" t="s">
        <v>448</v>
      </c>
      <c r="E60" s="375"/>
      <c r="F60" s="375"/>
      <c r="G60" s="375"/>
      <c r="H60" s="375"/>
      <c r="I60" s="375"/>
      <c r="J60" s="375"/>
      <c r="K60" s="246"/>
    </row>
    <row r="61" spans="2:11" s="1" customFormat="1" ht="15" customHeight="1">
      <c r="B61" s="245"/>
      <c r="C61" s="250"/>
      <c r="D61" s="375" t="s">
        <v>449</v>
      </c>
      <c r="E61" s="375"/>
      <c r="F61" s="375"/>
      <c r="G61" s="375"/>
      <c r="H61" s="375"/>
      <c r="I61" s="375"/>
      <c r="J61" s="375"/>
      <c r="K61" s="246"/>
    </row>
    <row r="62" spans="2:11" s="1" customFormat="1" ht="15" customHeight="1">
      <c r="B62" s="245"/>
      <c r="C62" s="250"/>
      <c r="D62" s="377" t="s">
        <v>450</v>
      </c>
      <c r="E62" s="377"/>
      <c r="F62" s="377"/>
      <c r="G62" s="377"/>
      <c r="H62" s="377"/>
      <c r="I62" s="377"/>
      <c r="J62" s="377"/>
      <c r="K62" s="246"/>
    </row>
    <row r="63" spans="2:11" s="1" customFormat="1" ht="15" customHeight="1">
      <c r="B63" s="245"/>
      <c r="C63" s="250"/>
      <c r="D63" s="375" t="s">
        <v>451</v>
      </c>
      <c r="E63" s="375"/>
      <c r="F63" s="375"/>
      <c r="G63" s="375"/>
      <c r="H63" s="375"/>
      <c r="I63" s="375"/>
      <c r="J63" s="375"/>
      <c r="K63" s="246"/>
    </row>
    <row r="64" spans="2:11" s="1" customFormat="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s="1" customFormat="1" ht="15" customHeight="1">
      <c r="B65" s="245"/>
      <c r="C65" s="250"/>
      <c r="D65" s="375" t="s">
        <v>452</v>
      </c>
      <c r="E65" s="375"/>
      <c r="F65" s="375"/>
      <c r="G65" s="375"/>
      <c r="H65" s="375"/>
      <c r="I65" s="375"/>
      <c r="J65" s="375"/>
      <c r="K65" s="246"/>
    </row>
    <row r="66" spans="2:11" s="1" customFormat="1" ht="15" customHeight="1">
      <c r="B66" s="245"/>
      <c r="C66" s="250"/>
      <c r="D66" s="377" t="s">
        <v>453</v>
      </c>
      <c r="E66" s="377"/>
      <c r="F66" s="377"/>
      <c r="G66" s="377"/>
      <c r="H66" s="377"/>
      <c r="I66" s="377"/>
      <c r="J66" s="377"/>
      <c r="K66" s="246"/>
    </row>
    <row r="67" spans="2:11" s="1" customFormat="1" ht="15" customHeight="1">
      <c r="B67" s="245"/>
      <c r="C67" s="250"/>
      <c r="D67" s="375" t="s">
        <v>454</v>
      </c>
      <c r="E67" s="375"/>
      <c r="F67" s="375"/>
      <c r="G67" s="375"/>
      <c r="H67" s="375"/>
      <c r="I67" s="375"/>
      <c r="J67" s="375"/>
      <c r="K67" s="246"/>
    </row>
    <row r="68" spans="2:11" s="1" customFormat="1" ht="15" customHeight="1">
      <c r="B68" s="245"/>
      <c r="C68" s="250"/>
      <c r="D68" s="375" t="s">
        <v>455</v>
      </c>
      <c r="E68" s="375"/>
      <c r="F68" s="375"/>
      <c r="G68" s="375"/>
      <c r="H68" s="375"/>
      <c r="I68" s="375"/>
      <c r="J68" s="375"/>
      <c r="K68" s="246"/>
    </row>
    <row r="69" spans="2:11" s="1" customFormat="1" ht="15" customHeight="1">
      <c r="B69" s="245"/>
      <c r="C69" s="250"/>
      <c r="D69" s="375" t="s">
        <v>456</v>
      </c>
      <c r="E69" s="375"/>
      <c r="F69" s="375"/>
      <c r="G69" s="375"/>
      <c r="H69" s="375"/>
      <c r="I69" s="375"/>
      <c r="J69" s="375"/>
      <c r="K69" s="246"/>
    </row>
    <row r="70" spans="2:11" s="1" customFormat="1" ht="15" customHeight="1">
      <c r="B70" s="245"/>
      <c r="C70" s="250"/>
      <c r="D70" s="375" t="s">
        <v>457</v>
      </c>
      <c r="E70" s="375"/>
      <c r="F70" s="375"/>
      <c r="G70" s="375"/>
      <c r="H70" s="375"/>
      <c r="I70" s="375"/>
      <c r="J70" s="375"/>
      <c r="K70" s="246"/>
    </row>
    <row r="71" spans="2:1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s="1" customFormat="1" ht="45" customHeight="1">
      <c r="B75" s="262"/>
      <c r="C75" s="370" t="s">
        <v>458</v>
      </c>
      <c r="D75" s="370"/>
      <c r="E75" s="370"/>
      <c r="F75" s="370"/>
      <c r="G75" s="370"/>
      <c r="H75" s="370"/>
      <c r="I75" s="370"/>
      <c r="J75" s="370"/>
      <c r="K75" s="263"/>
    </row>
    <row r="76" spans="2:11" s="1" customFormat="1" ht="17.25" customHeight="1">
      <c r="B76" s="262"/>
      <c r="C76" s="264" t="s">
        <v>459</v>
      </c>
      <c r="D76" s="264"/>
      <c r="E76" s="264"/>
      <c r="F76" s="264" t="s">
        <v>460</v>
      </c>
      <c r="G76" s="265"/>
      <c r="H76" s="264" t="s">
        <v>60</v>
      </c>
      <c r="I76" s="264" t="s">
        <v>63</v>
      </c>
      <c r="J76" s="264" t="s">
        <v>461</v>
      </c>
      <c r="K76" s="263"/>
    </row>
    <row r="77" spans="2:11" s="1" customFormat="1" ht="17.25" customHeight="1">
      <c r="B77" s="262"/>
      <c r="C77" s="266" t="s">
        <v>462</v>
      </c>
      <c r="D77" s="266"/>
      <c r="E77" s="266"/>
      <c r="F77" s="267" t="s">
        <v>463</v>
      </c>
      <c r="G77" s="268"/>
      <c r="H77" s="266"/>
      <c r="I77" s="266"/>
      <c r="J77" s="266" t="s">
        <v>464</v>
      </c>
      <c r="K77" s="263"/>
    </row>
    <row r="78" spans="2:11" s="1" customFormat="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s="1" customFormat="1" ht="15" customHeight="1">
      <c r="B79" s="262"/>
      <c r="C79" s="251" t="s">
        <v>59</v>
      </c>
      <c r="D79" s="271"/>
      <c r="E79" s="271"/>
      <c r="F79" s="272" t="s">
        <v>465</v>
      </c>
      <c r="G79" s="273"/>
      <c r="H79" s="251" t="s">
        <v>466</v>
      </c>
      <c r="I79" s="251" t="s">
        <v>467</v>
      </c>
      <c r="J79" s="251">
        <v>20</v>
      </c>
      <c r="K79" s="263"/>
    </row>
    <row r="80" spans="2:11" s="1" customFormat="1" ht="15" customHeight="1">
      <c r="B80" s="262"/>
      <c r="C80" s="251" t="s">
        <v>468</v>
      </c>
      <c r="D80" s="251"/>
      <c r="E80" s="251"/>
      <c r="F80" s="272" t="s">
        <v>465</v>
      </c>
      <c r="G80" s="273"/>
      <c r="H80" s="251" t="s">
        <v>469</v>
      </c>
      <c r="I80" s="251" t="s">
        <v>467</v>
      </c>
      <c r="J80" s="251">
        <v>120</v>
      </c>
      <c r="K80" s="263"/>
    </row>
    <row r="81" spans="2:11" s="1" customFormat="1" ht="15" customHeight="1">
      <c r="B81" s="274"/>
      <c r="C81" s="251" t="s">
        <v>470</v>
      </c>
      <c r="D81" s="251"/>
      <c r="E81" s="251"/>
      <c r="F81" s="272" t="s">
        <v>471</v>
      </c>
      <c r="G81" s="273"/>
      <c r="H81" s="251" t="s">
        <v>472</v>
      </c>
      <c r="I81" s="251" t="s">
        <v>467</v>
      </c>
      <c r="J81" s="251">
        <v>50</v>
      </c>
      <c r="K81" s="263"/>
    </row>
    <row r="82" spans="2:11" s="1" customFormat="1" ht="15" customHeight="1">
      <c r="B82" s="274"/>
      <c r="C82" s="251" t="s">
        <v>473</v>
      </c>
      <c r="D82" s="251"/>
      <c r="E82" s="251"/>
      <c r="F82" s="272" t="s">
        <v>465</v>
      </c>
      <c r="G82" s="273"/>
      <c r="H82" s="251" t="s">
        <v>474</v>
      </c>
      <c r="I82" s="251" t="s">
        <v>475</v>
      </c>
      <c r="J82" s="251"/>
      <c r="K82" s="263"/>
    </row>
    <row r="83" spans="2:11" s="1" customFormat="1" ht="15" customHeight="1">
      <c r="B83" s="274"/>
      <c r="C83" s="275" t="s">
        <v>476</v>
      </c>
      <c r="D83" s="275"/>
      <c r="E83" s="275"/>
      <c r="F83" s="276" t="s">
        <v>471</v>
      </c>
      <c r="G83" s="275"/>
      <c r="H83" s="275" t="s">
        <v>477</v>
      </c>
      <c r="I83" s="275" t="s">
        <v>467</v>
      </c>
      <c r="J83" s="275">
        <v>15</v>
      </c>
      <c r="K83" s="263"/>
    </row>
    <row r="84" spans="2:11" s="1" customFormat="1" ht="15" customHeight="1">
      <c r="B84" s="274"/>
      <c r="C84" s="275" t="s">
        <v>478</v>
      </c>
      <c r="D84" s="275"/>
      <c r="E84" s="275"/>
      <c r="F84" s="276" t="s">
        <v>471</v>
      </c>
      <c r="G84" s="275"/>
      <c r="H84" s="275" t="s">
        <v>479</v>
      </c>
      <c r="I84" s="275" t="s">
        <v>467</v>
      </c>
      <c r="J84" s="275">
        <v>15</v>
      </c>
      <c r="K84" s="263"/>
    </row>
    <row r="85" spans="2:11" s="1" customFormat="1" ht="15" customHeight="1">
      <c r="B85" s="274"/>
      <c r="C85" s="275" t="s">
        <v>480</v>
      </c>
      <c r="D85" s="275"/>
      <c r="E85" s="275"/>
      <c r="F85" s="276" t="s">
        <v>471</v>
      </c>
      <c r="G85" s="275"/>
      <c r="H85" s="275" t="s">
        <v>481</v>
      </c>
      <c r="I85" s="275" t="s">
        <v>467</v>
      </c>
      <c r="J85" s="275">
        <v>20</v>
      </c>
      <c r="K85" s="263"/>
    </row>
    <row r="86" spans="2:11" s="1" customFormat="1" ht="15" customHeight="1">
      <c r="B86" s="274"/>
      <c r="C86" s="275" t="s">
        <v>482</v>
      </c>
      <c r="D86" s="275"/>
      <c r="E86" s="275"/>
      <c r="F86" s="276" t="s">
        <v>471</v>
      </c>
      <c r="G86" s="275"/>
      <c r="H86" s="275" t="s">
        <v>483</v>
      </c>
      <c r="I86" s="275" t="s">
        <v>467</v>
      </c>
      <c r="J86" s="275">
        <v>20</v>
      </c>
      <c r="K86" s="263"/>
    </row>
    <row r="87" spans="2:11" s="1" customFormat="1" ht="15" customHeight="1">
      <c r="B87" s="274"/>
      <c r="C87" s="251" t="s">
        <v>484</v>
      </c>
      <c r="D87" s="251"/>
      <c r="E87" s="251"/>
      <c r="F87" s="272" t="s">
        <v>471</v>
      </c>
      <c r="G87" s="273"/>
      <c r="H87" s="251" t="s">
        <v>485</v>
      </c>
      <c r="I87" s="251" t="s">
        <v>467</v>
      </c>
      <c r="J87" s="251">
        <v>50</v>
      </c>
      <c r="K87" s="263"/>
    </row>
    <row r="88" spans="2:11" s="1" customFormat="1" ht="15" customHeight="1">
      <c r="B88" s="274"/>
      <c r="C88" s="251" t="s">
        <v>486</v>
      </c>
      <c r="D88" s="251"/>
      <c r="E88" s="251"/>
      <c r="F88" s="272" t="s">
        <v>471</v>
      </c>
      <c r="G88" s="273"/>
      <c r="H88" s="251" t="s">
        <v>487</v>
      </c>
      <c r="I88" s="251" t="s">
        <v>467</v>
      </c>
      <c r="J88" s="251">
        <v>20</v>
      </c>
      <c r="K88" s="263"/>
    </row>
    <row r="89" spans="2:11" s="1" customFormat="1" ht="15" customHeight="1">
      <c r="B89" s="274"/>
      <c r="C89" s="251" t="s">
        <v>488</v>
      </c>
      <c r="D89" s="251"/>
      <c r="E89" s="251"/>
      <c r="F89" s="272" t="s">
        <v>471</v>
      </c>
      <c r="G89" s="273"/>
      <c r="H89" s="251" t="s">
        <v>489</v>
      </c>
      <c r="I89" s="251" t="s">
        <v>467</v>
      </c>
      <c r="J89" s="251">
        <v>20</v>
      </c>
      <c r="K89" s="263"/>
    </row>
    <row r="90" spans="2:11" s="1" customFormat="1" ht="15" customHeight="1">
      <c r="B90" s="274"/>
      <c r="C90" s="251" t="s">
        <v>490</v>
      </c>
      <c r="D90" s="251"/>
      <c r="E90" s="251"/>
      <c r="F90" s="272" t="s">
        <v>471</v>
      </c>
      <c r="G90" s="273"/>
      <c r="H90" s="251" t="s">
        <v>491</v>
      </c>
      <c r="I90" s="251" t="s">
        <v>467</v>
      </c>
      <c r="J90" s="251">
        <v>50</v>
      </c>
      <c r="K90" s="263"/>
    </row>
    <row r="91" spans="2:11" s="1" customFormat="1" ht="15" customHeight="1">
      <c r="B91" s="274"/>
      <c r="C91" s="251" t="s">
        <v>492</v>
      </c>
      <c r="D91" s="251"/>
      <c r="E91" s="251"/>
      <c r="F91" s="272" t="s">
        <v>471</v>
      </c>
      <c r="G91" s="273"/>
      <c r="H91" s="251" t="s">
        <v>492</v>
      </c>
      <c r="I91" s="251" t="s">
        <v>467</v>
      </c>
      <c r="J91" s="251">
        <v>50</v>
      </c>
      <c r="K91" s="263"/>
    </row>
    <row r="92" spans="2:11" s="1" customFormat="1" ht="15" customHeight="1">
      <c r="B92" s="274"/>
      <c r="C92" s="251" t="s">
        <v>493</v>
      </c>
      <c r="D92" s="251"/>
      <c r="E92" s="251"/>
      <c r="F92" s="272" t="s">
        <v>471</v>
      </c>
      <c r="G92" s="273"/>
      <c r="H92" s="251" t="s">
        <v>494</v>
      </c>
      <c r="I92" s="251" t="s">
        <v>467</v>
      </c>
      <c r="J92" s="251">
        <v>255</v>
      </c>
      <c r="K92" s="263"/>
    </row>
    <row r="93" spans="2:11" s="1" customFormat="1" ht="15" customHeight="1">
      <c r="B93" s="274"/>
      <c r="C93" s="251" t="s">
        <v>495</v>
      </c>
      <c r="D93" s="251"/>
      <c r="E93" s="251"/>
      <c r="F93" s="272" t="s">
        <v>465</v>
      </c>
      <c r="G93" s="273"/>
      <c r="H93" s="251" t="s">
        <v>496</v>
      </c>
      <c r="I93" s="251" t="s">
        <v>497</v>
      </c>
      <c r="J93" s="251"/>
      <c r="K93" s="263"/>
    </row>
    <row r="94" spans="2:11" s="1" customFormat="1" ht="15" customHeight="1">
      <c r="B94" s="274"/>
      <c r="C94" s="251" t="s">
        <v>498</v>
      </c>
      <c r="D94" s="251"/>
      <c r="E94" s="251"/>
      <c r="F94" s="272" t="s">
        <v>465</v>
      </c>
      <c r="G94" s="273"/>
      <c r="H94" s="251" t="s">
        <v>499</v>
      </c>
      <c r="I94" s="251" t="s">
        <v>500</v>
      </c>
      <c r="J94" s="251"/>
      <c r="K94" s="263"/>
    </row>
    <row r="95" spans="2:11" s="1" customFormat="1" ht="15" customHeight="1">
      <c r="B95" s="274"/>
      <c r="C95" s="251" t="s">
        <v>501</v>
      </c>
      <c r="D95" s="251"/>
      <c r="E95" s="251"/>
      <c r="F95" s="272" t="s">
        <v>465</v>
      </c>
      <c r="G95" s="273"/>
      <c r="H95" s="251" t="s">
        <v>501</v>
      </c>
      <c r="I95" s="251" t="s">
        <v>500</v>
      </c>
      <c r="J95" s="251"/>
      <c r="K95" s="263"/>
    </row>
    <row r="96" spans="2:11" s="1" customFormat="1" ht="15" customHeight="1">
      <c r="B96" s="274"/>
      <c r="C96" s="251" t="s">
        <v>44</v>
      </c>
      <c r="D96" s="251"/>
      <c r="E96" s="251"/>
      <c r="F96" s="272" t="s">
        <v>465</v>
      </c>
      <c r="G96" s="273"/>
      <c r="H96" s="251" t="s">
        <v>502</v>
      </c>
      <c r="I96" s="251" t="s">
        <v>500</v>
      </c>
      <c r="J96" s="251"/>
      <c r="K96" s="263"/>
    </row>
    <row r="97" spans="2:11" s="1" customFormat="1" ht="15" customHeight="1">
      <c r="B97" s="274"/>
      <c r="C97" s="251" t="s">
        <v>54</v>
      </c>
      <c r="D97" s="251"/>
      <c r="E97" s="251"/>
      <c r="F97" s="272" t="s">
        <v>465</v>
      </c>
      <c r="G97" s="273"/>
      <c r="H97" s="251" t="s">
        <v>503</v>
      </c>
      <c r="I97" s="251" t="s">
        <v>500</v>
      </c>
      <c r="J97" s="251"/>
      <c r="K97" s="263"/>
    </row>
    <row r="98" spans="2:11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s="1" customFormat="1" ht="45" customHeight="1">
      <c r="B102" s="262"/>
      <c r="C102" s="370" t="s">
        <v>504</v>
      </c>
      <c r="D102" s="370"/>
      <c r="E102" s="370"/>
      <c r="F102" s="370"/>
      <c r="G102" s="370"/>
      <c r="H102" s="370"/>
      <c r="I102" s="370"/>
      <c r="J102" s="370"/>
      <c r="K102" s="263"/>
    </row>
    <row r="103" spans="2:11" s="1" customFormat="1" ht="17.25" customHeight="1">
      <c r="B103" s="262"/>
      <c r="C103" s="264" t="s">
        <v>459</v>
      </c>
      <c r="D103" s="264"/>
      <c r="E103" s="264"/>
      <c r="F103" s="264" t="s">
        <v>460</v>
      </c>
      <c r="G103" s="265"/>
      <c r="H103" s="264" t="s">
        <v>60</v>
      </c>
      <c r="I103" s="264" t="s">
        <v>63</v>
      </c>
      <c r="J103" s="264" t="s">
        <v>461</v>
      </c>
      <c r="K103" s="263"/>
    </row>
    <row r="104" spans="2:11" s="1" customFormat="1" ht="17.25" customHeight="1">
      <c r="B104" s="262"/>
      <c r="C104" s="266" t="s">
        <v>462</v>
      </c>
      <c r="D104" s="266"/>
      <c r="E104" s="266"/>
      <c r="F104" s="267" t="s">
        <v>463</v>
      </c>
      <c r="G104" s="268"/>
      <c r="H104" s="266"/>
      <c r="I104" s="266"/>
      <c r="J104" s="266" t="s">
        <v>464</v>
      </c>
      <c r="K104" s="263"/>
    </row>
    <row r="105" spans="2:11" s="1" customFormat="1" ht="5.25" customHeight="1">
      <c r="B105" s="262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pans="2:11" s="1" customFormat="1" ht="15" customHeight="1">
      <c r="B106" s="262"/>
      <c r="C106" s="251" t="s">
        <v>59</v>
      </c>
      <c r="D106" s="271"/>
      <c r="E106" s="271"/>
      <c r="F106" s="272" t="s">
        <v>465</v>
      </c>
      <c r="G106" s="251"/>
      <c r="H106" s="251" t="s">
        <v>505</v>
      </c>
      <c r="I106" s="251" t="s">
        <v>467</v>
      </c>
      <c r="J106" s="251">
        <v>20</v>
      </c>
      <c r="K106" s="263"/>
    </row>
    <row r="107" spans="2:11" s="1" customFormat="1" ht="15" customHeight="1">
      <c r="B107" s="262"/>
      <c r="C107" s="251" t="s">
        <v>468</v>
      </c>
      <c r="D107" s="251"/>
      <c r="E107" s="251"/>
      <c r="F107" s="272" t="s">
        <v>465</v>
      </c>
      <c r="G107" s="251"/>
      <c r="H107" s="251" t="s">
        <v>505</v>
      </c>
      <c r="I107" s="251" t="s">
        <v>467</v>
      </c>
      <c r="J107" s="251">
        <v>120</v>
      </c>
      <c r="K107" s="263"/>
    </row>
    <row r="108" spans="2:11" s="1" customFormat="1" ht="15" customHeight="1">
      <c r="B108" s="274"/>
      <c r="C108" s="251" t="s">
        <v>470</v>
      </c>
      <c r="D108" s="251"/>
      <c r="E108" s="251"/>
      <c r="F108" s="272" t="s">
        <v>471</v>
      </c>
      <c r="G108" s="251"/>
      <c r="H108" s="251" t="s">
        <v>505</v>
      </c>
      <c r="I108" s="251" t="s">
        <v>467</v>
      </c>
      <c r="J108" s="251">
        <v>50</v>
      </c>
      <c r="K108" s="263"/>
    </row>
    <row r="109" spans="2:11" s="1" customFormat="1" ht="15" customHeight="1">
      <c r="B109" s="274"/>
      <c r="C109" s="251" t="s">
        <v>473</v>
      </c>
      <c r="D109" s="251"/>
      <c r="E109" s="251"/>
      <c r="F109" s="272" t="s">
        <v>465</v>
      </c>
      <c r="G109" s="251"/>
      <c r="H109" s="251" t="s">
        <v>505</v>
      </c>
      <c r="I109" s="251" t="s">
        <v>475</v>
      </c>
      <c r="J109" s="251"/>
      <c r="K109" s="263"/>
    </row>
    <row r="110" spans="2:11" s="1" customFormat="1" ht="15" customHeight="1">
      <c r="B110" s="274"/>
      <c r="C110" s="251" t="s">
        <v>484</v>
      </c>
      <c r="D110" s="251"/>
      <c r="E110" s="251"/>
      <c r="F110" s="272" t="s">
        <v>471</v>
      </c>
      <c r="G110" s="251"/>
      <c r="H110" s="251" t="s">
        <v>505</v>
      </c>
      <c r="I110" s="251" t="s">
        <v>467</v>
      </c>
      <c r="J110" s="251">
        <v>50</v>
      </c>
      <c r="K110" s="263"/>
    </row>
    <row r="111" spans="2:11" s="1" customFormat="1" ht="15" customHeight="1">
      <c r="B111" s="274"/>
      <c r="C111" s="251" t="s">
        <v>492</v>
      </c>
      <c r="D111" s="251"/>
      <c r="E111" s="251"/>
      <c r="F111" s="272" t="s">
        <v>471</v>
      </c>
      <c r="G111" s="251"/>
      <c r="H111" s="251" t="s">
        <v>505</v>
      </c>
      <c r="I111" s="251" t="s">
        <v>467</v>
      </c>
      <c r="J111" s="251">
        <v>50</v>
      </c>
      <c r="K111" s="263"/>
    </row>
    <row r="112" spans="2:11" s="1" customFormat="1" ht="15" customHeight="1">
      <c r="B112" s="274"/>
      <c r="C112" s="251" t="s">
        <v>490</v>
      </c>
      <c r="D112" s="251"/>
      <c r="E112" s="251"/>
      <c r="F112" s="272" t="s">
        <v>471</v>
      </c>
      <c r="G112" s="251"/>
      <c r="H112" s="251" t="s">
        <v>505</v>
      </c>
      <c r="I112" s="251" t="s">
        <v>467</v>
      </c>
      <c r="J112" s="251">
        <v>50</v>
      </c>
      <c r="K112" s="263"/>
    </row>
    <row r="113" spans="2:11" s="1" customFormat="1" ht="15" customHeight="1">
      <c r="B113" s="274"/>
      <c r="C113" s="251" t="s">
        <v>59</v>
      </c>
      <c r="D113" s="251"/>
      <c r="E113" s="251"/>
      <c r="F113" s="272" t="s">
        <v>465</v>
      </c>
      <c r="G113" s="251"/>
      <c r="H113" s="251" t="s">
        <v>506</v>
      </c>
      <c r="I113" s="251" t="s">
        <v>467</v>
      </c>
      <c r="J113" s="251">
        <v>20</v>
      </c>
      <c r="K113" s="263"/>
    </row>
    <row r="114" spans="2:11" s="1" customFormat="1" ht="15" customHeight="1">
      <c r="B114" s="274"/>
      <c r="C114" s="251" t="s">
        <v>507</v>
      </c>
      <c r="D114" s="251"/>
      <c r="E114" s="251"/>
      <c r="F114" s="272" t="s">
        <v>465</v>
      </c>
      <c r="G114" s="251"/>
      <c r="H114" s="251" t="s">
        <v>508</v>
      </c>
      <c r="I114" s="251" t="s">
        <v>467</v>
      </c>
      <c r="J114" s="251">
        <v>120</v>
      </c>
      <c r="K114" s="263"/>
    </row>
    <row r="115" spans="2:11" s="1" customFormat="1" ht="15" customHeight="1">
      <c r="B115" s="274"/>
      <c r="C115" s="251" t="s">
        <v>44</v>
      </c>
      <c r="D115" s="251"/>
      <c r="E115" s="251"/>
      <c r="F115" s="272" t="s">
        <v>465</v>
      </c>
      <c r="G115" s="251"/>
      <c r="H115" s="251" t="s">
        <v>509</v>
      </c>
      <c r="I115" s="251" t="s">
        <v>500</v>
      </c>
      <c r="J115" s="251"/>
      <c r="K115" s="263"/>
    </row>
    <row r="116" spans="2:11" s="1" customFormat="1" ht="15" customHeight="1">
      <c r="B116" s="274"/>
      <c r="C116" s="251" t="s">
        <v>54</v>
      </c>
      <c r="D116" s="251"/>
      <c r="E116" s="251"/>
      <c r="F116" s="272" t="s">
        <v>465</v>
      </c>
      <c r="G116" s="251"/>
      <c r="H116" s="251" t="s">
        <v>510</v>
      </c>
      <c r="I116" s="251" t="s">
        <v>500</v>
      </c>
      <c r="J116" s="251"/>
      <c r="K116" s="263"/>
    </row>
    <row r="117" spans="2:11" s="1" customFormat="1" ht="15" customHeight="1">
      <c r="B117" s="274"/>
      <c r="C117" s="251" t="s">
        <v>63</v>
      </c>
      <c r="D117" s="251"/>
      <c r="E117" s="251"/>
      <c r="F117" s="272" t="s">
        <v>465</v>
      </c>
      <c r="G117" s="251"/>
      <c r="H117" s="251" t="s">
        <v>511</v>
      </c>
      <c r="I117" s="251" t="s">
        <v>512</v>
      </c>
      <c r="J117" s="251"/>
      <c r="K117" s="263"/>
    </row>
    <row r="118" spans="2:11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pans="2:11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pans="2:11" s="1" customFormat="1" ht="45" customHeight="1">
      <c r="B122" s="290"/>
      <c r="C122" s="371" t="s">
        <v>513</v>
      </c>
      <c r="D122" s="371"/>
      <c r="E122" s="371"/>
      <c r="F122" s="371"/>
      <c r="G122" s="371"/>
      <c r="H122" s="371"/>
      <c r="I122" s="371"/>
      <c r="J122" s="371"/>
      <c r="K122" s="291"/>
    </row>
    <row r="123" spans="2:11" s="1" customFormat="1" ht="17.25" customHeight="1">
      <c r="B123" s="292"/>
      <c r="C123" s="264" t="s">
        <v>459</v>
      </c>
      <c r="D123" s="264"/>
      <c r="E123" s="264"/>
      <c r="F123" s="264" t="s">
        <v>460</v>
      </c>
      <c r="G123" s="265"/>
      <c r="H123" s="264" t="s">
        <v>60</v>
      </c>
      <c r="I123" s="264" t="s">
        <v>63</v>
      </c>
      <c r="J123" s="264" t="s">
        <v>461</v>
      </c>
      <c r="K123" s="293"/>
    </row>
    <row r="124" spans="2:11" s="1" customFormat="1" ht="17.25" customHeight="1">
      <c r="B124" s="292"/>
      <c r="C124" s="266" t="s">
        <v>462</v>
      </c>
      <c r="D124" s="266"/>
      <c r="E124" s="266"/>
      <c r="F124" s="267" t="s">
        <v>463</v>
      </c>
      <c r="G124" s="268"/>
      <c r="H124" s="266"/>
      <c r="I124" s="266"/>
      <c r="J124" s="266" t="s">
        <v>464</v>
      </c>
      <c r="K124" s="293"/>
    </row>
    <row r="125" spans="2:11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pans="2:11" s="1" customFormat="1" ht="15" customHeight="1">
      <c r="B126" s="294"/>
      <c r="C126" s="251" t="s">
        <v>468</v>
      </c>
      <c r="D126" s="271"/>
      <c r="E126" s="271"/>
      <c r="F126" s="272" t="s">
        <v>465</v>
      </c>
      <c r="G126" s="251"/>
      <c r="H126" s="251" t="s">
        <v>505</v>
      </c>
      <c r="I126" s="251" t="s">
        <v>467</v>
      </c>
      <c r="J126" s="251">
        <v>120</v>
      </c>
      <c r="K126" s="297"/>
    </row>
    <row r="127" spans="2:11" s="1" customFormat="1" ht="15" customHeight="1">
      <c r="B127" s="294"/>
      <c r="C127" s="251" t="s">
        <v>514</v>
      </c>
      <c r="D127" s="251"/>
      <c r="E127" s="251"/>
      <c r="F127" s="272" t="s">
        <v>465</v>
      </c>
      <c r="G127" s="251"/>
      <c r="H127" s="251" t="s">
        <v>515</v>
      </c>
      <c r="I127" s="251" t="s">
        <v>467</v>
      </c>
      <c r="J127" s="251" t="s">
        <v>516</v>
      </c>
      <c r="K127" s="297"/>
    </row>
    <row r="128" spans="2:11" s="1" customFormat="1" ht="15" customHeight="1">
      <c r="B128" s="294"/>
      <c r="C128" s="251" t="s">
        <v>413</v>
      </c>
      <c r="D128" s="251"/>
      <c r="E128" s="251"/>
      <c r="F128" s="272" t="s">
        <v>465</v>
      </c>
      <c r="G128" s="251"/>
      <c r="H128" s="251" t="s">
        <v>517</v>
      </c>
      <c r="I128" s="251" t="s">
        <v>467</v>
      </c>
      <c r="J128" s="251" t="s">
        <v>516</v>
      </c>
      <c r="K128" s="297"/>
    </row>
    <row r="129" spans="2:11" s="1" customFormat="1" ht="15" customHeight="1">
      <c r="B129" s="294"/>
      <c r="C129" s="251" t="s">
        <v>476</v>
      </c>
      <c r="D129" s="251"/>
      <c r="E129" s="251"/>
      <c r="F129" s="272" t="s">
        <v>471</v>
      </c>
      <c r="G129" s="251"/>
      <c r="H129" s="251" t="s">
        <v>477</v>
      </c>
      <c r="I129" s="251" t="s">
        <v>467</v>
      </c>
      <c r="J129" s="251">
        <v>15</v>
      </c>
      <c r="K129" s="297"/>
    </row>
    <row r="130" spans="2:11" s="1" customFormat="1" ht="15" customHeight="1">
      <c r="B130" s="294"/>
      <c r="C130" s="275" t="s">
        <v>478</v>
      </c>
      <c r="D130" s="275"/>
      <c r="E130" s="275"/>
      <c r="F130" s="276" t="s">
        <v>471</v>
      </c>
      <c r="G130" s="275"/>
      <c r="H130" s="275" t="s">
        <v>479</v>
      </c>
      <c r="I130" s="275" t="s">
        <v>467</v>
      </c>
      <c r="J130" s="275">
        <v>15</v>
      </c>
      <c r="K130" s="297"/>
    </row>
    <row r="131" spans="2:11" s="1" customFormat="1" ht="15" customHeight="1">
      <c r="B131" s="294"/>
      <c r="C131" s="275" t="s">
        <v>480</v>
      </c>
      <c r="D131" s="275"/>
      <c r="E131" s="275"/>
      <c r="F131" s="276" t="s">
        <v>471</v>
      </c>
      <c r="G131" s="275"/>
      <c r="H131" s="275" t="s">
        <v>481</v>
      </c>
      <c r="I131" s="275" t="s">
        <v>467</v>
      </c>
      <c r="J131" s="275">
        <v>20</v>
      </c>
      <c r="K131" s="297"/>
    </row>
    <row r="132" spans="2:11" s="1" customFormat="1" ht="15" customHeight="1">
      <c r="B132" s="294"/>
      <c r="C132" s="275" t="s">
        <v>482</v>
      </c>
      <c r="D132" s="275"/>
      <c r="E132" s="275"/>
      <c r="F132" s="276" t="s">
        <v>471</v>
      </c>
      <c r="G132" s="275"/>
      <c r="H132" s="275" t="s">
        <v>483</v>
      </c>
      <c r="I132" s="275" t="s">
        <v>467</v>
      </c>
      <c r="J132" s="275">
        <v>20</v>
      </c>
      <c r="K132" s="297"/>
    </row>
    <row r="133" spans="2:11" s="1" customFormat="1" ht="15" customHeight="1">
      <c r="B133" s="294"/>
      <c r="C133" s="251" t="s">
        <v>470</v>
      </c>
      <c r="D133" s="251"/>
      <c r="E133" s="251"/>
      <c r="F133" s="272" t="s">
        <v>471</v>
      </c>
      <c r="G133" s="251"/>
      <c r="H133" s="251" t="s">
        <v>505</v>
      </c>
      <c r="I133" s="251" t="s">
        <v>467</v>
      </c>
      <c r="J133" s="251">
        <v>50</v>
      </c>
      <c r="K133" s="297"/>
    </row>
    <row r="134" spans="2:11" s="1" customFormat="1" ht="15" customHeight="1">
      <c r="B134" s="294"/>
      <c r="C134" s="251" t="s">
        <v>484</v>
      </c>
      <c r="D134" s="251"/>
      <c r="E134" s="251"/>
      <c r="F134" s="272" t="s">
        <v>471</v>
      </c>
      <c r="G134" s="251"/>
      <c r="H134" s="251" t="s">
        <v>505</v>
      </c>
      <c r="I134" s="251" t="s">
        <v>467</v>
      </c>
      <c r="J134" s="251">
        <v>50</v>
      </c>
      <c r="K134" s="297"/>
    </row>
    <row r="135" spans="2:11" s="1" customFormat="1" ht="15" customHeight="1">
      <c r="B135" s="294"/>
      <c r="C135" s="251" t="s">
        <v>490</v>
      </c>
      <c r="D135" s="251"/>
      <c r="E135" s="251"/>
      <c r="F135" s="272" t="s">
        <v>471</v>
      </c>
      <c r="G135" s="251"/>
      <c r="H135" s="251" t="s">
        <v>505</v>
      </c>
      <c r="I135" s="251" t="s">
        <v>467</v>
      </c>
      <c r="J135" s="251">
        <v>50</v>
      </c>
      <c r="K135" s="297"/>
    </row>
    <row r="136" spans="2:11" s="1" customFormat="1" ht="15" customHeight="1">
      <c r="B136" s="294"/>
      <c r="C136" s="251" t="s">
        <v>492</v>
      </c>
      <c r="D136" s="251"/>
      <c r="E136" s="251"/>
      <c r="F136" s="272" t="s">
        <v>471</v>
      </c>
      <c r="G136" s="251"/>
      <c r="H136" s="251" t="s">
        <v>505</v>
      </c>
      <c r="I136" s="251" t="s">
        <v>467</v>
      </c>
      <c r="J136" s="251">
        <v>50</v>
      </c>
      <c r="K136" s="297"/>
    </row>
    <row r="137" spans="2:11" s="1" customFormat="1" ht="15" customHeight="1">
      <c r="B137" s="294"/>
      <c r="C137" s="251" t="s">
        <v>493</v>
      </c>
      <c r="D137" s="251"/>
      <c r="E137" s="251"/>
      <c r="F137" s="272" t="s">
        <v>471</v>
      </c>
      <c r="G137" s="251"/>
      <c r="H137" s="251" t="s">
        <v>518</v>
      </c>
      <c r="I137" s="251" t="s">
        <v>467</v>
      </c>
      <c r="J137" s="251">
        <v>255</v>
      </c>
      <c r="K137" s="297"/>
    </row>
    <row r="138" spans="2:11" s="1" customFormat="1" ht="15" customHeight="1">
      <c r="B138" s="294"/>
      <c r="C138" s="251" t="s">
        <v>495</v>
      </c>
      <c r="D138" s="251"/>
      <c r="E138" s="251"/>
      <c r="F138" s="272" t="s">
        <v>465</v>
      </c>
      <c r="G138" s="251"/>
      <c r="H138" s="251" t="s">
        <v>519</v>
      </c>
      <c r="I138" s="251" t="s">
        <v>497</v>
      </c>
      <c r="J138" s="251"/>
      <c r="K138" s="297"/>
    </row>
    <row r="139" spans="2:11" s="1" customFormat="1" ht="15" customHeight="1">
      <c r="B139" s="294"/>
      <c r="C139" s="251" t="s">
        <v>498</v>
      </c>
      <c r="D139" s="251"/>
      <c r="E139" s="251"/>
      <c r="F139" s="272" t="s">
        <v>465</v>
      </c>
      <c r="G139" s="251"/>
      <c r="H139" s="251" t="s">
        <v>520</v>
      </c>
      <c r="I139" s="251" t="s">
        <v>500</v>
      </c>
      <c r="J139" s="251"/>
      <c r="K139" s="297"/>
    </row>
    <row r="140" spans="2:11" s="1" customFormat="1" ht="15" customHeight="1">
      <c r="B140" s="294"/>
      <c r="C140" s="251" t="s">
        <v>501</v>
      </c>
      <c r="D140" s="251"/>
      <c r="E140" s="251"/>
      <c r="F140" s="272" t="s">
        <v>465</v>
      </c>
      <c r="G140" s="251"/>
      <c r="H140" s="251" t="s">
        <v>501</v>
      </c>
      <c r="I140" s="251" t="s">
        <v>500</v>
      </c>
      <c r="J140" s="251"/>
      <c r="K140" s="297"/>
    </row>
    <row r="141" spans="2:11" s="1" customFormat="1" ht="15" customHeight="1">
      <c r="B141" s="294"/>
      <c r="C141" s="251" t="s">
        <v>44</v>
      </c>
      <c r="D141" s="251"/>
      <c r="E141" s="251"/>
      <c r="F141" s="272" t="s">
        <v>465</v>
      </c>
      <c r="G141" s="251"/>
      <c r="H141" s="251" t="s">
        <v>521</v>
      </c>
      <c r="I141" s="251" t="s">
        <v>500</v>
      </c>
      <c r="J141" s="251"/>
      <c r="K141" s="297"/>
    </row>
    <row r="142" spans="2:11" s="1" customFormat="1" ht="15" customHeight="1">
      <c r="B142" s="294"/>
      <c r="C142" s="251" t="s">
        <v>522</v>
      </c>
      <c r="D142" s="251"/>
      <c r="E142" s="251"/>
      <c r="F142" s="272" t="s">
        <v>465</v>
      </c>
      <c r="G142" s="251"/>
      <c r="H142" s="251" t="s">
        <v>523</v>
      </c>
      <c r="I142" s="251" t="s">
        <v>500</v>
      </c>
      <c r="J142" s="251"/>
      <c r="K142" s="297"/>
    </row>
    <row r="143" spans="2:11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pans="2:11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pans="2:11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s="1" customFormat="1" ht="45" customHeight="1">
      <c r="B147" s="262"/>
      <c r="C147" s="370" t="s">
        <v>524</v>
      </c>
      <c r="D147" s="370"/>
      <c r="E147" s="370"/>
      <c r="F147" s="370"/>
      <c r="G147" s="370"/>
      <c r="H147" s="370"/>
      <c r="I147" s="370"/>
      <c r="J147" s="370"/>
      <c r="K147" s="263"/>
    </row>
    <row r="148" spans="2:11" s="1" customFormat="1" ht="17.25" customHeight="1">
      <c r="B148" s="262"/>
      <c r="C148" s="264" t="s">
        <v>459</v>
      </c>
      <c r="D148" s="264"/>
      <c r="E148" s="264"/>
      <c r="F148" s="264" t="s">
        <v>460</v>
      </c>
      <c r="G148" s="265"/>
      <c r="H148" s="264" t="s">
        <v>60</v>
      </c>
      <c r="I148" s="264" t="s">
        <v>63</v>
      </c>
      <c r="J148" s="264" t="s">
        <v>461</v>
      </c>
      <c r="K148" s="263"/>
    </row>
    <row r="149" spans="2:11" s="1" customFormat="1" ht="17.25" customHeight="1">
      <c r="B149" s="262"/>
      <c r="C149" s="266" t="s">
        <v>462</v>
      </c>
      <c r="D149" s="266"/>
      <c r="E149" s="266"/>
      <c r="F149" s="267" t="s">
        <v>463</v>
      </c>
      <c r="G149" s="268"/>
      <c r="H149" s="266"/>
      <c r="I149" s="266"/>
      <c r="J149" s="266" t="s">
        <v>464</v>
      </c>
      <c r="K149" s="263"/>
    </row>
    <row r="150" spans="2:11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pans="2:11" s="1" customFormat="1" ht="15" customHeight="1">
      <c r="B151" s="274"/>
      <c r="C151" s="301" t="s">
        <v>468</v>
      </c>
      <c r="D151" s="251"/>
      <c r="E151" s="251"/>
      <c r="F151" s="302" t="s">
        <v>465</v>
      </c>
      <c r="G151" s="251"/>
      <c r="H151" s="301" t="s">
        <v>505</v>
      </c>
      <c r="I151" s="301" t="s">
        <v>467</v>
      </c>
      <c r="J151" s="301">
        <v>120</v>
      </c>
      <c r="K151" s="297"/>
    </row>
    <row r="152" spans="2:11" s="1" customFormat="1" ht="15" customHeight="1">
      <c r="B152" s="274"/>
      <c r="C152" s="301" t="s">
        <v>514</v>
      </c>
      <c r="D152" s="251"/>
      <c r="E152" s="251"/>
      <c r="F152" s="302" t="s">
        <v>465</v>
      </c>
      <c r="G152" s="251"/>
      <c r="H152" s="301" t="s">
        <v>525</v>
      </c>
      <c r="I152" s="301" t="s">
        <v>467</v>
      </c>
      <c r="J152" s="301" t="s">
        <v>516</v>
      </c>
      <c r="K152" s="297"/>
    </row>
    <row r="153" spans="2:11" s="1" customFormat="1" ht="15" customHeight="1">
      <c r="B153" s="274"/>
      <c r="C153" s="301" t="s">
        <v>413</v>
      </c>
      <c r="D153" s="251"/>
      <c r="E153" s="251"/>
      <c r="F153" s="302" t="s">
        <v>465</v>
      </c>
      <c r="G153" s="251"/>
      <c r="H153" s="301" t="s">
        <v>526</v>
      </c>
      <c r="I153" s="301" t="s">
        <v>467</v>
      </c>
      <c r="J153" s="301" t="s">
        <v>516</v>
      </c>
      <c r="K153" s="297"/>
    </row>
    <row r="154" spans="2:11" s="1" customFormat="1" ht="15" customHeight="1">
      <c r="B154" s="274"/>
      <c r="C154" s="301" t="s">
        <v>470</v>
      </c>
      <c r="D154" s="251"/>
      <c r="E154" s="251"/>
      <c r="F154" s="302" t="s">
        <v>471</v>
      </c>
      <c r="G154" s="251"/>
      <c r="H154" s="301" t="s">
        <v>505</v>
      </c>
      <c r="I154" s="301" t="s">
        <v>467</v>
      </c>
      <c r="J154" s="301">
        <v>50</v>
      </c>
      <c r="K154" s="297"/>
    </row>
    <row r="155" spans="2:11" s="1" customFormat="1" ht="15" customHeight="1">
      <c r="B155" s="274"/>
      <c r="C155" s="301" t="s">
        <v>473</v>
      </c>
      <c r="D155" s="251"/>
      <c r="E155" s="251"/>
      <c r="F155" s="302" t="s">
        <v>465</v>
      </c>
      <c r="G155" s="251"/>
      <c r="H155" s="301" t="s">
        <v>505</v>
      </c>
      <c r="I155" s="301" t="s">
        <v>475</v>
      </c>
      <c r="J155" s="301"/>
      <c r="K155" s="297"/>
    </row>
    <row r="156" spans="2:11" s="1" customFormat="1" ht="15" customHeight="1">
      <c r="B156" s="274"/>
      <c r="C156" s="301" t="s">
        <v>484</v>
      </c>
      <c r="D156" s="251"/>
      <c r="E156" s="251"/>
      <c r="F156" s="302" t="s">
        <v>471</v>
      </c>
      <c r="G156" s="251"/>
      <c r="H156" s="301" t="s">
        <v>505</v>
      </c>
      <c r="I156" s="301" t="s">
        <v>467</v>
      </c>
      <c r="J156" s="301">
        <v>50</v>
      </c>
      <c r="K156" s="297"/>
    </row>
    <row r="157" spans="2:11" s="1" customFormat="1" ht="15" customHeight="1">
      <c r="B157" s="274"/>
      <c r="C157" s="301" t="s">
        <v>492</v>
      </c>
      <c r="D157" s="251"/>
      <c r="E157" s="251"/>
      <c r="F157" s="302" t="s">
        <v>471</v>
      </c>
      <c r="G157" s="251"/>
      <c r="H157" s="301" t="s">
        <v>505</v>
      </c>
      <c r="I157" s="301" t="s">
        <v>467</v>
      </c>
      <c r="J157" s="301">
        <v>50</v>
      </c>
      <c r="K157" s="297"/>
    </row>
    <row r="158" spans="2:11" s="1" customFormat="1" ht="15" customHeight="1">
      <c r="B158" s="274"/>
      <c r="C158" s="301" t="s">
        <v>490</v>
      </c>
      <c r="D158" s="251"/>
      <c r="E158" s="251"/>
      <c r="F158" s="302" t="s">
        <v>471</v>
      </c>
      <c r="G158" s="251"/>
      <c r="H158" s="301" t="s">
        <v>505</v>
      </c>
      <c r="I158" s="301" t="s">
        <v>467</v>
      </c>
      <c r="J158" s="301">
        <v>50</v>
      </c>
      <c r="K158" s="297"/>
    </row>
    <row r="159" spans="2:11" s="1" customFormat="1" ht="15" customHeight="1">
      <c r="B159" s="274"/>
      <c r="C159" s="301" t="s">
        <v>96</v>
      </c>
      <c r="D159" s="251"/>
      <c r="E159" s="251"/>
      <c r="F159" s="302" t="s">
        <v>465</v>
      </c>
      <c r="G159" s="251"/>
      <c r="H159" s="301" t="s">
        <v>527</v>
      </c>
      <c r="I159" s="301" t="s">
        <v>467</v>
      </c>
      <c r="J159" s="301" t="s">
        <v>528</v>
      </c>
      <c r="K159" s="297"/>
    </row>
    <row r="160" spans="2:11" s="1" customFormat="1" ht="15" customHeight="1">
      <c r="B160" s="274"/>
      <c r="C160" s="301" t="s">
        <v>529</v>
      </c>
      <c r="D160" s="251"/>
      <c r="E160" s="251"/>
      <c r="F160" s="302" t="s">
        <v>465</v>
      </c>
      <c r="G160" s="251"/>
      <c r="H160" s="301" t="s">
        <v>530</v>
      </c>
      <c r="I160" s="301" t="s">
        <v>500</v>
      </c>
      <c r="J160" s="301"/>
      <c r="K160" s="297"/>
    </row>
    <row r="161" spans="2:11" s="1" customFormat="1" ht="15" customHeight="1">
      <c r="B161" s="303"/>
      <c r="C161" s="283"/>
      <c r="D161" s="283"/>
      <c r="E161" s="283"/>
      <c r="F161" s="283"/>
      <c r="G161" s="283"/>
      <c r="H161" s="283"/>
      <c r="I161" s="283"/>
      <c r="J161" s="283"/>
      <c r="K161" s="304"/>
    </row>
    <row r="162" spans="2:11" s="1" customFormat="1" ht="18.75" customHeight="1">
      <c r="B162" s="285"/>
      <c r="C162" s="295"/>
      <c r="D162" s="295"/>
      <c r="E162" s="295"/>
      <c r="F162" s="305"/>
      <c r="G162" s="295"/>
      <c r="H162" s="295"/>
      <c r="I162" s="295"/>
      <c r="J162" s="295"/>
      <c r="K162" s="285"/>
    </row>
    <row r="163" spans="2:11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pans="2:11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pans="2:11" s="1" customFormat="1" ht="45" customHeight="1">
      <c r="B165" s="243"/>
      <c r="C165" s="371" t="s">
        <v>531</v>
      </c>
      <c r="D165" s="371"/>
      <c r="E165" s="371"/>
      <c r="F165" s="371"/>
      <c r="G165" s="371"/>
      <c r="H165" s="371"/>
      <c r="I165" s="371"/>
      <c r="J165" s="371"/>
      <c r="K165" s="244"/>
    </row>
    <row r="166" spans="2:11" s="1" customFormat="1" ht="17.25" customHeight="1">
      <c r="B166" s="243"/>
      <c r="C166" s="264" t="s">
        <v>459</v>
      </c>
      <c r="D166" s="264"/>
      <c r="E166" s="264"/>
      <c r="F166" s="264" t="s">
        <v>460</v>
      </c>
      <c r="G166" s="306"/>
      <c r="H166" s="307" t="s">
        <v>60</v>
      </c>
      <c r="I166" s="307" t="s">
        <v>63</v>
      </c>
      <c r="J166" s="264" t="s">
        <v>461</v>
      </c>
      <c r="K166" s="244"/>
    </row>
    <row r="167" spans="2:11" s="1" customFormat="1" ht="17.25" customHeight="1">
      <c r="B167" s="245"/>
      <c r="C167" s="266" t="s">
        <v>462</v>
      </c>
      <c r="D167" s="266"/>
      <c r="E167" s="266"/>
      <c r="F167" s="267" t="s">
        <v>463</v>
      </c>
      <c r="G167" s="308"/>
      <c r="H167" s="309"/>
      <c r="I167" s="309"/>
      <c r="J167" s="266" t="s">
        <v>464</v>
      </c>
      <c r="K167" s="246"/>
    </row>
    <row r="168" spans="2:11" s="1" customFormat="1" ht="5.25" customHeight="1">
      <c r="B168" s="274"/>
      <c r="C168" s="269"/>
      <c r="D168" s="269"/>
      <c r="E168" s="269"/>
      <c r="F168" s="269"/>
      <c r="G168" s="270"/>
      <c r="H168" s="269"/>
      <c r="I168" s="269"/>
      <c r="J168" s="269"/>
      <c r="K168" s="297"/>
    </row>
    <row r="169" spans="2:11" s="1" customFormat="1" ht="15" customHeight="1">
      <c r="B169" s="274"/>
      <c r="C169" s="251" t="s">
        <v>468</v>
      </c>
      <c r="D169" s="251"/>
      <c r="E169" s="251"/>
      <c r="F169" s="272" t="s">
        <v>465</v>
      </c>
      <c r="G169" s="251"/>
      <c r="H169" s="251" t="s">
        <v>505</v>
      </c>
      <c r="I169" s="251" t="s">
        <v>467</v>
      </c>
      <c r="J169" s="251">
        <v>120</v>
      </c>
      <c r="K169" s="297"/>
    </row>
    <row r="170" spans="2:11" s="1" customFormat="1" ht="15" customHeight="1">
      <c r="B170" s="274"/>
      <c r="C170" s="251" t="s">
        <v>514</v>
      </c>
      <c r="D170" s="251"/>
      <c r="E170" s="251"/>
      <c r="F170" s="272" t="s">
        <v>465</v>
      </c>
      <c r="G170" s="251"/>
      <c r="H170" s="251" t="s">
        <v>515</v>
      </c>
      <c r="I170" s="251" t="s">
        <v>467</v>
      </c>
      <c r="J170" s="251" t="s">
        <v>516</v>
      </c>
      <c r="K170" s="297"/>
    </row>
    <row r="171" spans="2:11" s="1" customFormat="1" ht="15" customHeight="1">
      <c r="B171" s="274"/>
      <c r="C171" s="251" t="s">
        <v>413</v>
      </c>
      <c r="D171" s="251"/>
      <c r="E171" s="251"/>
      <c r="F171" s="272" t="s">
        <v>465</v>
      </c>
      <c r="G171" s="251"/>
      <c r="H171" s="251" t="s">
        <v>532</v>
      </c>
      <c r="I171" s="251" t="s">
        <v>467</v>
      </c>
      <c r="J171" s="251" t="s">
        <v>516</v>
      </c>
      <c r="K171" s="297"/>
    </row>
    <row r="172" spans="2:11" s="1" customFormat="1" ht="15" customHeight="1">
      <c r="B172" s="274"/>
      <c r="C172" s="251" t="s">
        <v>470</v>
      </c>
      <c r="D172" s="251"/>
      <c r="E172" s="251"/>
      <c r="F172" s="272" t="s">
        <v>471</v>
      </c>
      <c r="G172" s="251"/>
      <c r="H172" s="251" t="s">
        <v>532</v>
      </c>
      <c r="I172" s="251" t="s">
        <v>467</v>
      </c>
      <c r="J172" s="251">
        <v>50</v>
      </c>
      <c r="K172" s="297"/>
    </row>
    <row r="173" spans="2:11" s="1" customFormat="1" ht="15" customHeight="1">
      <c r="B173" s="274"/>
      <c r="C173" s="251" t="s">
        <v>473</v>
      </c>
      <c r="D173" s="251"/>
      <c r="E173" s="251"/>
      <c r="F173" s="272" t="s">
        <v>465</v>
      </c>
      <c r="G173" s="251"/>
      <c r="H173" s="251" t="s">
        <v>532</v>
      </c>
      <c r="I173" s="251" t="s">
        <v>475</v>
      </c>
      <c r="J173" s="251"/>
      <c r="K173" s="297"/>
    </row>
    <row r="174" spans="2:11" s="1" customFormat="1" ht="15" customHeight="1">
      <c r="B174" s="274"/>
      <c r="C174" s="251" t="s">
        <v>484</v>
      </c>
      <c r="D174" s="251"/>
      <c r="E174" s="251"/>
      <c r="F174" s="272" t="s">
        <v>471</v>
      </c>
      <c r="G174" s="251"/>
      <c r="H174" s="251" t="s">
        <v>532</v>
      </c>
      <c r="I174" s="251" t="s">
        <v>467</v>
      </c>
      <c r="J174" s="251">
        <v>50</v>
      </c>
      <c r="K174" s="297"/>
    </row>
    <row r="175" spans="2:11" s="1" customFormat="1" ht="15" customHeight="1">
      <c r="B175" s="274"/>
      <c r="C175" s="251" t="s">
        <v>492</v>
      </c>
      <c r="D175" s="251"/>
      <c r="E175" s="251"/>
      <c r="F175" s="272" t="s">
        <v>471</v>
      </c>
      <c r="G175" s="251"/>
      <c r="H175" s="251" t="s">
        <v>532</v>
      </c>
      <c r="I175" s="251" t="s">
        <v>467</v>
      </c>
      <c r="J175" s="251">
        <v>50</v>
      </c>
      <c r="K175" s="297"/>
    </row>
    <row r="176" spans="2:11" s="1" customFormat="1" ht="15" customHeight="1">
      <c r="B176" s="274"/>
      <c r="C176" s="251" t="s">
        <v>490</v>
      </c>
      <c r="D176" s="251"/>
      <c r="E176" s="251"/>
      <c r="F176" s="272" t="s">
        <v>471</v>
      </c>
      <c r="G176" s="251"/>
      <c r="H176" s="251" t="s">
        <v>532</v>
      </c>
      <c r="I176" s="251" t="s">
        <v>467</v>
      </c>
      <c r="J176" s="251">
        <v>50</v>
      </c>
      <c r="K176" s="297"/>
    </row>
    <row r="177" spans="2:11" s="1" customFormat="1" ht="15" customHeight="1">
      <c r="B177" s="274"/>
      <c r="C177" s="251" t="s">
        <v>113</v>
      </c>
      <c r="D177" s="251"/>
      <c r="E177" s="251"/>
      <c r="F177" s="272" t="s">
        <v>465</v>
      </c>
      <c r="G177" s="251"/>
      <c r="H177" s="251" t="s">
        <v>533</v>
      </c>
      <c r="I177" s="251" t="s">
        <v>534</v>
      </c>
      <c r="J177" s="251"/>
      <c r="K177" s="297"/>
    </row>
    <row r="178" spans="2:11" s="1" customFormat="1" ht="15" customHeight="1">
      <c r="B178" s="274"/>
      <c r="C178" s="251" t="s">
        <v>63</v>
      </c>
      <c r="D178" s="251"/>
      <c r="E178" s="251"/>
      <c r="F178" s="272" t="s">
        <v>465</v>
      </c>
      <c r="G178" s="251"/>
      <c r="H178" s="251" t="s">
        <v>535</v>
      </c>
      <c r="I178" s="251" t="s">
        <v>536</v>
      </c>
      <c r="J178" s="251">
        <v>1</v>
      </c>
      <c r="K178" s="297"/>
    </row>
    <row r="179" spans="2:11" s="1" customFormat="1" ht="15" customHeight="1">
      <c r="B179" s="274"/>
      <c r="C179" s="251" t="s">
        <v>59</v>
      </c>
      <c r="D179" s="251"/>
      <c r="E179" s="251"/>
      <c r="F179" s="272" t="s">
        <v>465</v>
      </c>
      <c r="G179" s="251"/>
      <c r="H179" s="251" t="s">
        <v>537</v>
      </c>
      <c r="I179" s="251" t="s">
        <v>467</v>
      </c>
      <c r="J179" s="251">
        <v>20</v>
      </c>
      <c r="K179" s="297"/>
    </row>
    <row r="180" spans="2:11" s="1" customFormat="1" ht="15" customHeight="1">
      <c r="B180" s="274"/>
      <c r="C180" s="251" t="s">
        <v>60</v>
      </c>
      <c r="D180" s="251"/>
      <c r="E180" s="251"/>
      <c r="F180" s="272" t="s">
        <v>465</v>
      </c>
      <c r="G180" s="251"/>
      <c r="H180" s="251" t="s">
        <v>538</v>
      </c>
      <c r="I180" s="251" t="s">
        <v>467</v>
      </c>
      <c r="J180" s="251">
        <v>255</v>
      </c>
      <c r="K180" s="297"/>
    </row>
    <row r="181" spans="2:11" s="1" customFormat="1" ht="15" customHeight="1">
      <c r="B181" s="274"/>
      <c r="C181" s="251" t="s">
        <v>114</v>
      </c>
      <c r="D181" s="251"/>
      <c r="E181" s="251"/>
      <c r="F181" s="272" t="s">
        <v>465</v>
      </c>
      <c r="G181" s="251"/>
      <c r="H181" s="251" t="s">
        <v>429</v>
      </c>
      <c r="I181" s="251" t="s">
        <v>467</v>
      </c>
      <c r="J181" s="251">
        <v>10</v>
      </c>
      <c r="K181" s="297"/>
    </row>
    <row r="182" spans="2:11" s="1" customFormat="1" ht="15" customHeight="1">
      <c r="B182" s="274"/>
      <c r="C182" s="251" t="s">
        <v>115</v>
      </c>
      <c r="D182" s="251"/>
      <c r="E182" s="251"/>
      <c r="F182" s="272" t="s">
        <v>465</v>
      </c>
      <c r="G182" s="251"/>
      <c r="H182" s="251" t="s">
        <v>539</v>
      </c>
      <c r="I182" s="251" t="s">
        <v>500</v>
      </c>
      <c r="J182" s="251"/>
      <c r="K182" s="297"/>
    </row>
    <row r="183" spans="2:11" s="1" customFormat="1" ht="15" customHeight="1">
      <c r="B183" s="274"/>
      <c r="C183" s="251" t="s">
        <v>540</v>
      </c>
      <c r="D183" s="251"/>
      <c r="E183" s="251"/>
      <c r="F183" s="272" t="s">
        <v>465</v>
      </c>
      <c r="G183" s="251"/>
      <c r="H183" s="251" t="s">
        <v>541</v>
      </c>
      <c r="I183" s="251" t="s">
        <v>500</v>
      </c>
      <c r="J183" s="251"/>
      <c r="K183" s="297"/>
    </row>
    <row r="184" spans="2:11" s="1" customFormat="1" ht="15" customHeight="1">
      <c r="B184" s="274"/>
      <c r="C184" s="251" t="s">
        <v>529</v>
      </c>
      <c r="D184" s="251"/>
      <c r="E184" s="251"/>
      <c r="F184" s="272" t="s">
        <v>465</v>
      </c>
      <c r="G184" s="251"/>
      <c r="H184" s="251" t="s">
        <v>542</v>
      </c>
      <c r="I184" s="251" t="s">
        <v>500</v>
      </c>
      <c r="J184" s="251"/>
      <c r="K184" s="297"/>
    </row>
    <row r="185" spans="2:11" s="1" customFormat="1" ht="15" customHeight="1">
      <c r="B185" s="274"/>
      <c r="C185" s="251" t="s">
        <v>117</v>
      </c>
      <c r="D185" s="251"/>
      <c r="E185" s="251"/>
      <c r="F185" s="272" t="s">
        <v>471</v>
      </c>
      <c r="G185" s="251"/>
      <c r="H185" s="251" t="s">
        <v>543</v>
      </c>
      <c r="I185" s="251" t="s">
        <v>467</v>
      </c>
      <c r="J185" s="251">
        <v>50</v>
      </c>
      <c r="K185" s="297"/>
    </row>
    <row r="186" spans="2:11" s="1" customFormat="1" ht="15" customHeight="1">
      <c r="B186" s="274"/>
      <c r="C186" s="251" t="s">
        <v>544</v>
      </c>
      <c r="D186" s="251"/>
      <c r="E186" s="251"/>
      <c r="F186" s="272" t="s">
        <v>471</v>
      </c>
      <c r="G186" s="251"/>
      <c r="H186" s="251" t="s">
        <v>545</v>
      </c>
      <c r="I186" s="251" t="s">
        <v>546</v>
      </c>
      <c r="J186" s="251"/>
      <c r="K186" s="297"/>
    </row>
    <row r="187" spans="2:11" s="1" customFormat="1" ht="15" customHeight="1">
      <c r="B187" s="274"/>
      <c r="C187" s="251" t="s">
        <v>547</v>
      </c>
      <c r="D187" s="251"/>
      <c r="E187" s="251"/>
      <c r="F187" s="272" t="s">
        <v>471</v>
      </c>
      <c r="G187" s="251"/>
      <c r="H187" s="251" t="s">
        <v>548</v>
      </c>
      <c r="I187" s="251" t="s">
        <v>546</v>
      </c>
      <c r="J187" s="251"/>
      <c r="K187" s="297"/>
    </row>
    <row r="188" spans="2:11" s="1" customFormat="1" ht="15" customHeight="1">
      <c r="B188" s="274"/>
      <c r="C188" s="251" t="s">
        <v>549</v>
      </c>
      <c r="D188" s="251"/>
      <c r="E188" s="251"/>
      <c r="F188" s="272" t="s">
        <v>471</v>
      </c>
      <c r="G188" s="251"/>
      <c r="H188" s="251" t="s">
        <v>550</v>
      </c>
      <c r="I188" s="251" t="s">
        <v>546</v>
      </c>
      <c r="J188" s="251"/>
      <c r="K188" s="297"/>
    </row>
    <row r="189" spans="2:11" s="1" customFormat="1" ht="15" customHeight="1">
      <c r="B189" s="274"/>
      <c r="C189" s="310" t="s">
        <v>551</v>
      </c>
      <c r="D189" s="251"/>
      <c r="E189" s="251"/>
      <c r="F189" s="272" t="s">
        <v>471</v>
      </c>
      <c r="G189" s="251"/>
      <c r="H189" s="251" t="s">
        <v>552</v>
      </c>
      <c r="I189" s="251" t="s">
        <v>553</v>
      </c>
      <c r="J189" s="311" t="s">
        <v>554</v>
      </c>
      <c r="K189" s="297"/>
    </row>
    <row r="190" spans="2:11" s="1" customFormat="1" ht="15" customHeight="1">
      <c r="B190" s="274"/>
      <c r="C190" s="310" t="s">
        <v>48</v>
      </c>
      <c r="D190" s="251"/>
      <c r="E190" s="251"/>
      <c r="F190" s="272" t="s">
        <v>465</v>
      </c>
      <c r="G190" s="251"/>
      <c r="H190" s="248" t="s">
        <v>555</v>
      </c>
      <c r="I190" s="251" t="s">
        <v>556</v>
      </c>
      <c r="J190" s="251"/>
      <c r="K190" s="297"/>
    </row>
    <row r="191" spans="2:11" s="1" customFormat="1" ht="15" customHeight="1">
      <c r="B191" s="274"/>
      <c r="C191" s="310" t="s">
        <v>557</v>
      </c>
      <c r="D191" s="251"/>
      <c r="E191" s="251"/>
      <c r="F191" s="272" t="s">
        <v>465</v>
      </c>
      <c r="G191" s="251"/>
      <c r="H191" s="251" t="s">
        <v>558</v>
      </c>
      <c r="I191" s="251" t="s">
        <v>500</v>
      </c>
      <c r="J191" s="251"/>
      <c r="K191" s="297"/>
    </row>
    <row r="192" spans="2:11" s="1" customFormat="1" ht="15" customHeight="1">
      <c r="B192" s="274"/>
      <c r="C192" s="310" t="s">
        <v>559</v>
      </c>
      <c r="D192" s="251"/>
      <c r="E192" s="251"/>
      <c r="F192" s="272" t="s">
        <v>465</v>
      </c>
      <c r="G192" s="251"/>
      <c r="H192" s="251" t="s">
        <v>560</v>
      </c>
      <c r="I192" s="251" t="s">
        <v>500</v>
      </c>
      <c r="J192" s="251"/>
      <c r="K192" s="297"/>
    </row>
    <row r="193" spans="2:11" s="1" customFormat="1" ht="15" customHeight="1">
      <c r="B193" s="274"/>
      <c r="C193" s="310" t="s">
        <v>561</v>
      </c>
      <c r="D193" s="251"/>
      <c r="E193" s="251"/>
      <c r="F193" s="272" t="s">
        <v>471</v>
      </c>
      <c r="G193" s="251"/>
      <c r="H193" s="251" t="s">
        <v>562</v>
      </c>
      <c r="I193" s="251" t="s">
        <v>500</v>
      </c>
      <c r="J193" s="251"/>
      <c r="K193" s="297"/>
    </row>
    <row r="194" spans="2:11" s="1" customFormat="1" ht="15" customHeight="1">
      <c r="B194" s="303"/>
      <c r="C194" s="312"/>
      <c r="D194" s="283"/>
      <c r="E194" s="283"/>
      <c r="F194" s="283"/>
      <c r="G194" s="283"/>
      <c r="H194" s="283"/>
      <c r="I194" s="283"/>
      <c r="J194" s="283"/>
      <c r="K194" s="304"/>
    </row>
    <row r="195" spans="2:11" s="1" customFormat="1" ht="18.75" customHeight="1">
      <c r="B195" s="285"/>
      <c r="C195" s="295"/>
      <c r="D195" s="295"/>
      <c r="E195" s="295"/>
      <c r="F195" s="305"/>
      <c r="G195" s="295"/>
      <c r="H195" s="295"/>
      <c r="I195" s="295"/>
      <c r="J195" s="295"/>
      <c r="K195" s="285"/>
    </row>
    <row r="196" spans="2:11" s="1" customFormat="1" ht="18.75" customHeight="1">
      <c r="B196" s="285"/>
      <c r="C196" s="295"/>
      <c r="D196" s="295"/>
      <c r="E196" s="295"/>
      <c r="F196" s="305"/>
      <c r="G196" s="295"/>
      <c r="H196" s="295"/>
      <c r="I196" s="295"/>
      <c r="J196" s="295"/>
      <c r="K196" s="285"/>
    </row>
    <row r="197" spans="2:11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pans="2:11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pans="2:11" s="1" customFormat="1" ht="21">
      <c r="B199" s="243"/>
      <c r="C199" s="371" t="s">
        <v>563</v>
      </c>
      <c r="D199" s="371"/>
      <c r="E199" s="371"/>
      <c r="F199" s="371"/>
      <c r="G199" s="371"/>
      <c r="H199" s="371"/>
      <c r="I199" s="371"/>
      <c r="J199" s="371"/>
      <c r="K199" s="244"/>
    </row>
    <row r="200" spans="2:11" s="1" customFormat="1" ht="25.5" customHeight="1">
      <c r="B200" s="243"/>
      <c r="C200" s="313" t="s">
        <v>564</v>
      </c>
      <c r="D200" s="313"/>
      <c r="E200" s="313"/>
      <c r="F200" s="313" t="s">
        <v>565</v>
      </c>
      <c r="G200" s="314"/>
      <c r="H200" s="372" t="s">
        <v>566</v>
      </c>
      <c r="I200" s="372"/>
      <c r="J200" s="372"/>
      <c r="K200" s="244"/>
    </row>
    <row r="201" spans="2:11" s="1" customFormat="1" ht="5.25" customHeight="1">
      <c r="B201" s="274"/>
      <c r="C201" s="269"/>
      <c r="D201" s="269"/>
      <c r="E201" s="269"/>
      <c r="F201" s="269"/>
      <c r="G201" s="295"/>
      <c r="H201" s="269"/>
      <c r="I201" s="269"/>
      <c r="J201" s="269"/>
      <c r="K201" s="297"/>
    </row>
    <row r="202" spans="2:11" s="1" customFormat="1" ht="15" customHeight="1">
      <c r="B202" s="274"/>
      <c r="C202" s="251" t="s">
        <v>556</v>
      </c>
      <c r="D202" s="251"/>
      <c r="E202" s="251"/>
      <c r="F202" s="272" t="s">
        <v>49</v>
      </c>
      <c r="G202" s="251"/>
      <c r="H202" s="373" t="s">
        <v>567</v>
      </c>
      <c r="I202" s="373"/>
      <c r="J202" s="373"/>
      <c r="K202" s="297"/>
    </row>
    <row r="203" spans="2:11" s="1" customFormat="1" ht="15" customHeight="1">
      <c r="B203" s="274"/>
      <c r="C203" s="251"/>
      <c r="D203" s="251"/>
      <c r="E203" s="251"/>
      <c r="F203" s="272" t="s">
        <v>50</v>
      </c>
      <c r="G203" s="251"/>
      <c r="H203" s="373" t="s">
        <v>568</v>
      </c>
      <c r="I203" s="373"/>
      <c r="J203" s="373"/>
      <c r="K203" s="297"/>
    </row>
    <row r="204" spans="2:11" s="1" customFormat="1" ht="15" customHeight="1">
      <c r="B204" s="274"/>
      <c r="C204" s="251"/>
      <c r="D204" s="251"/>
      <c r="E204" s="251"/>
      <c r="F204" s="272" t="s">
        <v>53</v>
      </c>
      <c r="G204" s="251"/>
      <c r="H204" s="373" t="s">
        <v>569</v>
      </c>
      <c r="I204" s="373"/>
      <c r="J204" s="373"/>
      <c r="K204" s="297"/>
    </row>
    <row r="205" spans="2:11" s="1" customFormat="1" ht="15" customHeight="1">
      <c r="B205" s="274"/>
      <c r="C205" s="251"/>
      <c r="D205" s="251"/>
      <c r="E205" s="251"/>
      <c r="F205" s="272" t="s">
        <v>51</v>
      </c>
      <c r="G205" s="251"/>
      <c r="H205" s="373" t="s">
        <v>570</v>
      </c>
      <c r="I205" s="373"/>
      <c r="J205" s="373"/>
      <c r="K205" s="297"/>
    </row>
    <row r="206" spans="2:11" s="1" customFormat="1" ht="15" customHeight="1">
      <c r="B206" s="274"/>
      <c r="C206" s="251"/>
      <c r="D206" s="251"/>
      <c r="E206" s="251"/>
      <c r="F206" s="272" t="s">
        <v>52</v>
      </c>
      <c r="G206" s="251"/>
      <c r="H206" s="373" t="s">
        <v>571</v>
      </c>
      <c r="I206" s="373"/>
      <c r="J206" s="373"/>
      <c r="K206" s="297"/>
    </row>
    <row r="207" spans="2:11" s="1" customFormat="1" ht="15" customHeight="1">
      <c r="B207" s="274"/>
      <c r="C207" s="251"/>
      <c r="D207" s="251"/>
      <c r="E207" s="251"/>
      <c r="F207" s="272"/>
      <c r="G207" s="251"/>
      <c r="H207" s="251"/>
      <c r="I207" s="251"/>
      <c r="J207" s="251"/>
      <c r="K207" s="297"/>
    </row>
    <row r="208" spans="2:11" s="1" customFormat="1" ht="15" customHeight="1">
      <c r="B208" s="274"/>
      <c r="C208" s="251" t="s">
        <v>512</v>
      </c>
      <c r="D208" s="251"/>
      <c r="E208" s="251"/>
      <c r="F208" s="272" t="s">
        <v>85</v>
      </c>
      <c r="G208" s="251"/>
      <c r="H208" s="373" t="s">
        <v>572</v>
      </c>
      <c r="I208" s="373"/>
      <c r="J208" s="373"/>
      <c r="K208" s="297"/>
    </row>
    <row r="209" spans="2:11" s="1" customFormat="1" ht="15" customHeight="1">
      <c r="B209" s="274"/>
      <c r="C209" s="251"/>
      <c r="D209" s="251"/>
      <c r="E209" s="251"/>
      <c r="F209" s="272" t="s">
        <v>407</v>
      </c>
      <c r="G209" s="251"/>
      <c r="H209" s="373" t="s">
        <v>408</v>
      </c>
      <c r="I209" s="373"/>
      <c r="J209" s="373"/>
      <c r="K209" s="297"/>
    </row>
    <row r="210" spans="2:11" s="1" customFormat="1" ht="15" customHeight="1">
      <c r="B210" s="274"/>
      <c r="C210" s="251"/>
      <c r="D210" s="251"/>
      <c r="E210" s="251"/>
      <c r="F210" s="272" t="s">
        <v>405</v>
      </c>
      <c r="G210" s="251"/>
      <c r="H210" s="373" t="s">
        <v>573</v>
      </c>
      <c r="I210" s="373"/>
      <c r="J210" s="373"/>
      <c r="K210" s="297"/>
    </row>
    <row r="211" spans="2:11" s="1" customFormat="1" ht="15" customHeight="1">
      <c r="B211" s="315"/>
      <c r="C211" s="251"/>
      <c r="D211" s="251"/>
      <c r="E211" s="251"/>
      <c r="F211" s="272" t="s">
        <v>409</v>
      </c>
      <c r="G211" s="310"/>
      <c r="H211" s="374" t="s">
        <v>410</v>
      </c>
      <c r="I211" s="374"/>
      <c r="J211" s="374"/>
      <c r="K211" s="316"/>
    </row>
    <row r="212" spans="2:11" s="1" customFormat="1" ht="15" customHeight="1">
      <c r="B212" s="315"/>
      <c r="C212" s="251"/>
      <c r="D212" s="251"/>
      <c r="E212" s="251"/>
      <c r="F212" s="272" t="s">
        <v>411</v>
      </c>
      <c r="G212" s="310"/>
      <c r="H212" s="374" t="s">
        <v>304</v>
      </c>
      <c r="I212" s="374"/>
      <c r="J212" s="374"/>
      <c r="K212" s="316"/>
    </row>
    <row r="213" spans="2:11" s="1" customFormat="1" ht="15" customHeight="1">
      <c r="B213" s="315"/>
      <c r="C213" s="251"/>
      <c r="D213" s="251"/>
      <c r="E213" s="251"/>
      <c r="F213" s="272"/>
      <c r="G213" s="310"/>
      <c r="H213" s="301"/>
      <c r="I213" s="301"/>
      <c r="J213" s="301"/>
      <c r="K213" s="316"/>
    </row>
    <row r="214" spans="2:11" s="1" customFormat="1" ht="15" customHeight="1">
      <c r="B214" s="315"/>
      <c r="C214" s="251" t="s">
        <v>536</v>
      </c>
      <c r="D214" s="251"/>
      <c r="E214" s="251"/>
      <c r="F214" s="272">
        <v>1</v>
      </c>
      <c r="G214" s="310"/>
      <c r="H214" s="374" t="s">
        <v>574</v>
      </c>
      <c r="I214" s="374"/>
      <c r="J214" s="374"/>
      <c r="K214" s="316"/>
    </row>
    <row r="215" spans="2:11" s="1" customFormat="1" ht="15" customHeight="1">
      <c r="B215" s="315"/>
      <c r="C215" s="251"/>
      <c r="D215" s="251"/>
      <c r="E215" s="251"/>
      <c r="F215" s="272">
        <v>2</v>
      </c>
      <c r="G215" s="310"/>
      <c r="H215" s="374" t="s">
        <v>575</v>
      </c>
      <c r="I215" s="374"/>
      <c r="J215" s="374"/>
      <c r="K215" s="316"/>
    </row>
    <row r="216" spans="2:11" s="1" customFormat="1" ht="15" customHeight="1">
      <c r="B216" s="315"/>
      <c r="C216" s="251"/>
      <c r="D216" s="251"/>
      <c r="E216" s="251"/>
      <c r="F216" s="272">
        <v>3</v>
      </c>
      <c r="G216" s="310"/>
      <c r="H216" s="374" t="s">
        <v>576</v>
      </c>
      <c r="I216" s="374"/>
      <c r="J216" s="374"/>
      <c r="K216" s="316"/>
    </row>
    <row r="217" spans="2:11" s="1" customFormat="1" ht="15" customHeight="1">
      <c r="B217" s="315"/>
      <c r="C217" s="251"/>
      <c r="D217" s="251"/>
      <c r="E217" s="251"/>
      <c r="F217" s="272">
        <v>4</v>
      </c>
      <c r="G217" s="310"/>
      <c r="H217" s="374" t="s">
        <v>577</v>
      </c>
      <c r="I217" s="374"/>
      <c r="J217" s="374"/>
      <c r="K217" s="316"/>
    </row>
    <row r="218" spans="2:11" s="1" customFormat="1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Vrtaná studna</vt:lpstr>
      <vt:lpstr>SO 02 - Připojovací sítě</vt:lpstr>
      <vt:lpstr>Pokyny pro vyplnění</vt:lpstr>
      <vt:lpstr>'Rekapitulace stavby'!Názvy_tisku</vt:lpstr>
      <vt:lpstr>'SO 01 - Vrtaná studna'!Názvy_tisku</vt:lpstr>
      <vt:lpstr>'SO 02 - Připojovací sítě'!Názvy_tisku</vt:lpstr>
      <vt:lpstr>'Pokyny pro vyplnění'!Oblast_tisku</vt:lpstr>
      <vt:lpstr>'Rekapitulace stavby'!Oblast_tisku</vt:lpstr>
      <vt:lpstr>'SO 01 - Vrtaná studna'!Oblast_tisku</vt:lpstr>
      <vt:lpstr>'SO 02 - Připojovací sítě'!Oblast_tisku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hajekf</dc:creator>
  <cp:lastModifiedBy>PC</cp:lastModifiedBy>
  <dcterms:created xsi:type="dcterms:W3CDTF">2021-04-27T08:54:06Z</dcterms:created>
  <dcterms:modified xsi:type="dcterms:W3CDTF">2021-04-27T09:05:28Z</dcterms:modified>
</cp:coreProperties>
</file>